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rodriguez\Desktop\"/>
    </mc:Choice>
  </mc:AlternateContent>
  <xr:revisionPtr revIDLastSave="0" documentId="13_ncr:1_{4800679D-4FEC-4B6F-9941-CCAD355A327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Residential Permit Fees" sheetId="2" r:id="rId2"/>
    <sheet name="Platting-Sub Inf-Grading" sheetId="3" r:id="rId3"/>
    <sheet name="Mulit-famil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6" i="4" l="1"/>
  <c r="P35" i="4"/>
  <c r="P34" i="4"/>
  <c r="P32" i="4"/>
  <c r="P31" i="4"/>
  <c r="P30" i="4"/>
  <c r="P29" i="4"/>
  <c r="P27" i="4"/>
  <c r="P26" i="4"/>
  <c r="P25" i="4"/>
  <c r="P24" i="4"/>
  <c r="P23" i="4"/>
  <c r="P22" i="4"/>
  <c r="P21" i="4"/>
  <c r="P20" i="4"/>
  <c r="P18" i="4"/>
  <c r="P16" i="4"/>
  <c r="P15" i="4"/>
  <c r="P14" i="4"/>
  <c r="P13" i="4"/>
  <c r="P12" i="4"/>
  <c r="P11" i="4"/>
  <c r="P10" i="4"/>
  <c r="P9" i="4"/>
  <c r="P8" i="4"/>
  <c r="P7" i="4"/>
  <c r="P4" i="4"/>
  <c r="P3" i="4"/>
  <c r="Y36" i="4"/>
  <c r="W36" i="4"/>
  <c r="Y35" i="4"/>
  <c r="W35" i="4"/>
  <c r="Y34" i="4"/>
  <c r="W34" i="4"/>
  <c r="AA36" i="4"/>
  <c r="AA35" i="4"/>
  <c r="AA34" i="4"/>
  <c r="AA32" i="4"/>
  <c r="AA31" i="4"/>
  <c r="AA30" i="4"/>
  <c r="AA29" i="4"/>
  <c r="AA27" i="4"/>
  <c r="AA26" i="4"/>
  <c r="AA25" i="4"/>
  <c r="AA24" i="4"/>
  <c r="AA23" i="4"/>
  <c r="AA22" i="4"/>
  <c r="AA21" i="4"/>
  <c r="AA20" i="4"/>
  <c r="AA18" i="4"/>
  <c r="Y17" i="4"/>
  <c r="W17" i="4"/>
  <c r="H17" i="4"/>
  <c r="Y16" i="4"/>
  <c r="W16" i="4"/>
  <c r="H16" i="4"/>
  <c r="Y15" i="4"/>
  <c r="W15" i="4"/>
  <c r="N15" i="4"/>
  <c r="H15" i="4"/>
  <c r="AA15" i="4" s="1"/>
  <c r="Y14" i="4"/>
  <c r="W14" i="4"/>
  <c r="H14" i="4"/>
  <c r="Y13" i="4"/>
  <c r="W13" i="4"/>
  <c r="N13" i="4"/>
  <c r="H13" i="4"/>
  <c r="AA13" i="4" s="1"/>
  <c r="Y12" i="4"/>
  <c r="W12" i="4"/>
  <c r="H12" i="4"/>
  <c r="Y11" i="4"/>
  <c r="W11" i="4"/>
  <c r="N11" i="4"/>
  <c r="H11" i="4"/>
  <c r="AA11" i="4" s="1"/>
  <c r="Y10" i="4"/>
  <c r="W10" i="4"/>
  <c r="H10" i="4"/>
  <c r="Y9" i="4"/>
  <c r="W9" i="4"/>
  <c r="N9" i="4"/>
  <c r="H9" i="4"/>
  <c r="AA9" i="4" s="1"/>
  <c r="Y8" i="4"/>
  <c r="W8" i="4"/>
  <c r="H8" i="4"/>
  <c r="N8" i="4" s="1"/>
  <c r="Y7" i="4"/>
  <c r="W7" i="4"/>
  <c r="H7" i="4"/>
  <c r="Y6" i="4"/>
  <c r="W6" i="4"/>
  <c r="H6" i="4"/>
  <c r="Y5" i="4"/>
  <c r="W5" i="4"/>
  <c r="H5" i="4"/>
  <c r="Y4" i="4"/>
  <c r="W4" i="4"/>
  <c r="H4" i="4"/>
  <c r="N4" i="4" s="1"/>
  <c r="H33" i="4"/>
  <c r="H32" i="4"/>
  <c r="H31" i="4"/>
  <c r="H30" i="4"/>
  <c r="H29" i="4"/>
  <c r="H28" i="4"/>
  <c r="P28" i="4" s="1"/>
  <c r="H27" i="4"/>
  <c r="H26" i="4"/>
  <c r="H25" i="4"/>
  <c r="H24" i="4"/>
  <c r="H23" i="4"/>
  <c r="H22" i="4"/>
  <c r="H21" i="4"/>
  <c r="H20" i="4"/>
  <c r="Y33" i="4"/>
  <c r="W33" i="4"/>
  <c r="Y32" i="4"/>
  <c r="W32" i="4"/>
  <c r="N32" i="4"/>
  <c r="Y31" i="4"/>
  <c r="W31" i="4"/>
  <c r="N31" i="4"/>
  <c r="Y30" i="4"/>
  <c r="W30" i="4"/>
  <c r="N30" i="4"/>
  <c r="Y29" i="4"/>
  <c r="W29" i="4"/>
  <c r="N29" i="4"/>
  <c r="Y28" i="4"/>
  <c r="W28" i="4"/>
  <c r="N28" i="4"/>
  <c r="Y27" i="4"/>
  <c r="W27" i="4"/>
  <c r="N27" i="4"/>
  <c r="Y26" i="4"/>
  <c r="W26" i="4"/>
  <c r="N26" i="4"/>
  <c r="Y25" i="4"/>
  <c r="W25" i="4"/>
  <c r="N25" i="4"/>
  <c r="Y24" i="4"/>
  <c r="W24" i="4"/>
  <c r="N24" i="4"/>
  <c r="Y23" i="4"/>
  <c r="W23" i="4"/>
  <c r="N23" i="4"/>
  <c r="Y22" i="4"/>
  <c r="W22" i="4"/>
  <c r="N22" i="4"/>
  <c r="Y21" i="4"/>
  <c r="W21" i="4"/>
  <c r="N21" i="4"/>
  <c r="Y20" i="4"/>
  <c r="W20" i="4"/>
  <c r="N20" i="4"/>
  <c r="Y19" i="4"/>
  <c r="W19" i="4"/>
  <c r="H19" i="4"/>
  <c r="N19" i="4" s="1"/>
  <c r="Y18" i="4"/>
  <c r="W18" i="4"/>
  <c r="N18" i="4"/>
  <c r="H18" i="4"/>
  <c r="Y3" i="4"/>
  <c r="W3" i="4"/>
  <c r="H3" i="4"/>
  <c r="N3" i="4" s="1"/>
  <c r="H21" i="3"/>
  <c r="H20" i="3"/>
  <c r="H19" i="3"/>
  <c r="H15" i="3"/>
  <c r="H14" i="3"/>
  <c r="T10" i="3"/>
  <c r="T9" i="3"/>
  <c r="T8" i="3"/>
  <c r="N5" i="3"/>
  <c r="H5" i="3"/>
  <c r="N4" i="3"/>
  <c r="H4" i="3"/>
  <c r="N3" i="3"/>
  <c r="H3" i="3"/>
  <c r="T3" i="3" s="1"/>
  <c r="P33" i="4" l="1"/>
  <c r="P19" i="4"/>
  <c r="AA28" i="4"/>
  <c r="N33" i="4"/>
  <c r="AA19" i="4"/>
  <c r="AA14" i="4"/>
  <c r="AA16" i="4"/>
  <c r="AA5" i="4"/>
  <c r="N6" i="4"/>
  <c r="N10" i="4"/>
  <c r="AA10" i="4" s="1"/>
  <c r="N12" i="4"/>
  <c r="AA12" i="4" s="1"/>
  <c r="N14" i="4"/>
  <c r="N16" i="4"/>
  <c r="AA4" i="4"/>
  <c r="AA8" i="4"/>
  <c r="N5" i="4"/>
  <c r="P5" i="4" s="1"/>
  <c r="N7" i="4"/>
  <c r="AA7" i="4" s="1"/>
  <c r="N17" i="4"/>
  <c r="P17" i="4" s="1"/>
  <c r="AA17" i="4" s="1"/>
  <c r="T4" i="3"/>
  <c r="T5" i="3"/>
  <c r="AA13" i="2"/>
  <c r="H18" i="2"/>
  <c r="P18" i="2" s="1"/>
  <c r="AA18" i="2" s="1"/>
  <c r="Y3" i="2"/>
  <c r="AA33" i="4" l="1"/>
  <c r="AA6" i="4"/>
  <c r="P6" i="4"/>
  <c r="AA3" i="4"/>
  <c r="P38" i="4"/>
  <c r="W4" i="2"/>
  <c r="W3" i="2"/>
  <c r="Y4" i="2"/>
  <c r="H7" i="2"/>
  <c r="N5" i="2"/>
  <c r="N4" i="2"/>
  <c r="H10" i="2"/>
  <c r="H9" i="2"/>
  <c r="N9" i="2" s="1"/>
  <c r="H8" i="2"/>
  <c r="N8" i="2" s="1"/>
  <c r="H6" i="2"/>
  <c r="H5" i="2"/>
  <c r="H4" i="2"/>
  <c r="H3" i="2"/>
  <c r="AA16" i="2"/>
  <c r="AA15" i="2"/>
  <c r="AA14" i="2"/>
  <c r="AA12" i="2"/>
  <c r="AA38" i="4" l="1"/>
  <c r="P4" i="2"/>
  <c r="AA4" i="2" s="1"/>
  <c r="N7" i="2"/>
  <c r="P7" i="2" s="1"/>
  <c r="AA7" i="2" s="1"/>
  <c r="N10" i="2"/>
  <c r="P10" i="2" s="1"/>
  <c r="AA10" i="2" s="1"/>
  <c r="P5" i="2"/>
  <c r="AA5" i="2" s="1"/>
  <c r="P9" i="2"/>
  <c r="AA9" i="2" s="1"/>
  <c r="P8" i="2"/>
  <c r="AA8" i="2" s="1"/>
  <c r="N6" i="2"/>
  <c r="P6" i="2" s="1"/>
  <c r="AA6" i="2" s="1"/>
  <c r="N3" i="2"/>
  <c r="P3" i="2" s="1"/>
  <c r="AA3" i="2" s="1"/>
  <c r="AA20" i="2" l="1"/>
</calcChain>
</file>

<file path=xl/sharedStrings.xml><?xml version="1.0" encoding="utf-8"?>
<sst xmlns="http://schemas.openxmlformats.org/spreadsheetml/2006/main" count="135" uniqueCount="111">
  <si>
    <t>Type of Permit</t>
  </si>
  <si>
    <t>Fee Rate</t>
  </si>
  <si>
    <t>New Residential Construction</t>
  </si>
  <si>
    <t>$0.42* per sq. ft. + ½ plan review fee + $35 Application Fee + $600 inspection fee</t>
  </si>
  <si>
    <t>Minor Residential Construction**</t>
  </si>
  <si>
    <t>$0.11 per sq. ft. + ½ plan review fee + $35 Application Fee + $120 inspection fee</t>
  </si>
  <si>
    <t>Residential Additions</t>
  </si>
  <si>
    <t>Residential Remodel</t>
  </si>
  <si>
    <t>$0.63 per sq. ft. + ½ plan review fee + $35 Application Fee + $600 inspection fee</t>
  </si>
  <si>
    <t>Residential Porch/Patio</t>
  </si>
  <si>
    <t>$0.21 per sq. ft. + ½ plan review fee + $35 Application Fee + $180 inspection fee</t>
  </si>
  <si>
    <t>Residential Pergola</t>
  </si>
  <si>
    <t>Residential Pergola/Porch/Patio w/ outdoor kitchen</t>
  </si>
  <si>
    <t>$0.42 per sq. ft. + ½ plan review fee + $35 Application Fee + $300 inspection fee</t>
  </si>
  <si>
    <t>Residential Carport (no walls)</t>
  </si>
  <si>
    <t>$0.21 per sq. ft. + ½ plan review fee + $35 Application Fee + $60 inspection fee</t>
  </si>
  <si>
    <t>Swimming Pools</t>
  </si>
  <si>
    <t>$950 flat fee</t>
  </si>
  <si>
    <t>Generators</t>
  </si>
  <si>
    <t>$125 flat fee</t>
  </si>
  <si>
    <t>Solar Panels</t>
  </si>
  <si>
    <t>$450 flat fee</t>
  </si>
  <si>
    <t>Demolition</t>
  </si>
  <si>
    <t>$135 flat fee</t>
  </si>
  <si>
    <t>*New residential construction or additions at/over 4,000 sq. ft. shall assume $0.50 per sq. ft.</t>
  </si>
  <si>
    <t>** This item is contemplated to be for such things as small accessory buildings housing lawn mowers etc. that don’t have electricity, plumbing or HVAC, with a total square footage of 750’ or less</t>
  </si>
  <si>
    <t>App Fee</t>
  </si>
  <si>
    <t>Inspec Fee</t>
  </si>
  <si>
    <t>Plan Rev Fee</t>
  </si>
  <si>
    <t xml:space="preserve">Cost / S.F. </t>
  </si>
  <si>
    <t>Permit FEE</t>
  </si>
  <si>
    <t>Swimming Pools  -   Pool</t>
  </si>
  <si>
    <t xml:space="preserve">Demolition  -   Dem </t>
  </si>
  <si>
    <t xml:space="preserve">Residential Additions  -    = &gt; 4,000  Sq. Ft. </t>
  </si>
  <si>
    <t xml:space="preserve">Residential Additions  -       &lt; 4,000  Sq. Ft. </t>
  </si>
  <si>
    <t xml:space="preserve">New Residential Construction -       &lt; 4,000 Sq. Ft.  </t>
  </si>
  <si>
    <t xml:space="preserve">New Residential Construction -    = &gt; 4,000 Sq.Ft. </t>
  </si>
  <si>
    <t xml:space="preserve">Sewer Fee </t>
  </si>
  <si>
    <t xml:space="preserve">3/4" Tap  </t>
  </si>
  <si>
    <t xml:space="preserve">1"   Tap </t>
  </si>
  <si>
    <t xml:space="preserve"> Tap Fee</t>
  </si>
  <si>
    <t>Total Sq. Ft.</t>
  </si>
  <si>
    <t>Permit Total</t>
  </si>
  <si>
    <t xml:space="preserve">Total Fees </t>
  </si>
  <si>
    <t xml:space="preserve">TOTAL FEEs </t>
  </si>
  <si>
    <t>NOTE: Any basic barn structure that does NOT include electrical or plumbing, use PATIO/PERGOLA rates ($0.21/s.f.)</t>
  </si>
  <si>
    <t>Foundation Repair</t>
  </si>
  <si>
    <t>Hot Tub/Spa - Hot Tub</t>
  </si>
  <si>
    <t xml:space="preserve">Generators  -  Gen      </t>
  </si>
  <si>
    <t xml:space="preserve">Solar Panels   -  Solar     </t>
  </si>
  <si>
    <t xml:space="preserve">Platting </t>
  </si>
  <si>
    <t>Premiminary Plat</t>
  </si>
  <si>
    <t xml:space="preserve">Final Plat </t>
  </si>
  <si>
    <t>Replat</t>
  </si>
  <si>
    <t>Total Acre</t>
  </si>
  <si>
    <t xml:space="preserve">Cost per Acre </t>
  </si>
  <si>
    <t>Number of Lots</t>
  </si>
  <si>
    <t>Cost per Lot</t>
  </si>
  <si>
    <t>Fee</t>
  </si>
  <si>
    <t>Total Cost</t>
  </si>
  <si>
    <t>Total Cost Acre</t>
  </si>
  <si>
    <t>Total Cost Lots</t>
  </si>
  <si>
    <t xml:space="preserve">Subdivision Infrastructure </t>
  </si>
  <si>
    <t>Flat Fee</t>
  </si>
  <si>
    <t>Plan Review  -  $950</t>
  </si>
  <si>
    <t>Each Additional Plan Review - $100</t>
  </si>
  <si>
    <t>Grading</t>
  </si>
  <si>
    <t>2 Acres or Less</t>
  </si>
  <si>
    <t>2.1 Acres - 10 Acres</t>
  </si>
  <si>
    <t>More than 10 Acres</t>
  </si>
  <si>
    <t>Cost</t>
  </si>
  <si>
    <t>Multi -Family</t>
  </si>
  <si>
    <t>Building 1</t>
  </si>
  <si>
    <t>Building 2</t>
  </si>
  <si>
    <t>Building 3</t>
  </si>
  <si>
    <t>Building 4</t>
  </si>
  <si>
    <t>Building 5</t>
  </si>
  <si>
    <t>Building 6</t>
  </si>
  <si>
    <t>Building 7</t>
  </si>
  <si>
    <t xml:space="preserve">Building 8 </t>
  </si>
  <si>
    <t>Building 9</t>
  </si>
  <si>
    <t>Building 10</t>
  </si>
  <si>
    <t>Building 11</t>
  </si>
  <si>
    <t>Building 12</t>
  </si>
  <si>
    <t>Building 13</t>
  </si>
  <si>
    <t>Building 14</t>
  </si>
  <si>
    <t>Building 15</t>
  </si>
  <si>
    <t>Building 1 - Accessory Building</t>
  </si>
  <si>
    <t>Building 2 - Accessory Building</t>
  </si>
  <si>
    <t>Building 3 - Accessory Building</t>
  </si>
  <si>
    <t>Building 4 - Accessory Building</t>
  </si>
  <si>
    <t>Building 5 - Accessory Building</t>
  </si>
  <si>
    <t>Building 6 - Accessory Building</t>
  </si>
  <si>
    <t>Building 7 - Accessory Building</t>
  </si>
  <si>
    <t>Building 8 - Accessory Building</t>
  </si>
  <si>
    <t>Building 9 - Accessory Building</t>
  </si>
  <si>
    <t>Building 10 - Accessory Building</t>
  </si>
  <si>
    <t>Building 12 - Accessory Building</t>
  </si>
  <si>
    <t>Building 13 - Accessory Building</t>
  </si>
  <si>
    <t>Building 14 - Accessory Building</t>
  </si>
  <si>
    <t>Building 15 - Accessory Building</t>
  </si>
  <si>
    <t>Building 11 - Accessory Building</t>
  </si>
  <si>
    <t>Plumbing Fee</t>
  </si>
  <si>
    <t>HVAC  FEE</t>
  </si>
  <si>
    <t>Irrigation Fee</t>
  </si>
  <si>
    <t>Small Accessory Building/Barn/Carport **</t>
  </si>
  <si>
    <t>Patio/Pergola/Porch</t>
  </si>
  <si>
    <t xml:space="preserve">   Total Cost</t>
  </si>
  <si>
    <t>Amending or Minor Plat - $200</t>
  </si>
  <si>
    <t>Plat Vacation - $500</t>
  </si>
  <si>
    <t>Each Additional Plat Review - $100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</si>
</sst>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44" fontId="2" fillId="2" borderId="1" xfId="2" applyFont="1" applyFill="1" applyBorder="1"/>
    <xf numFmtId="164" fontId="2" fillId="0" borderId="9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44" fontId="2" fillId="0" borderId="1" xfId="0" applyNumberFormat="1" applyFont="1" applyBorder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6"/>
  <sheetViews>
    <sheetView workbookViewId="0">
      <selection activeCell="B10" sqref="B10"/>
    </sheetView>
  </sheetViews>
  <sheetFormatPr defaultRowHeight="15" x14ac:dyDescent="0.25"/>
  <cols>
    <col min="2" max="2" width="49.140625" customWidth="1"/>
    <col min="3" max="3" width="84.42578125" customWidth="1"/>
    <col min="4" max="4" width="15.28515625" customWidth="1"/>
  </cols>
  <sheetData>
    <row r="1" spans="2:3" ht="15.75" thickBot="1" x14ac:dyDescent="0.3"/>
    <row r="2" spans="2:3" ht="15.75" thickBot="1" x14ac:dyDescent="0.3">
      <c r="B2" s="1" t="s">
        <v>0</v>
      </c>
      <c r="C2" s="2" t="s">
        <v>1</v>
      </c>
    </row>
    <row r="3" spans="2:3" ht="15.75" thickBot="1" x14ac:dyDescent="0.3">
      <c r="B3" s="3" t="s">
        <v>2</v>
      </c>
      <c r="C3" s="4" t="s">
        <v>3</v>
      </c>
    </row>
    <row r="4" spans="2:3" ht="15.75" thickBot="1" x14ac:dyDescent="0.3">
      <c r="B4" s="3" t="s">
        <v>4</v>
      </c>
      <c r="C4" s="4" t="s">
        <v>5</v>
      </c>
    </row>
    <row r="5" spans="2:3" ht="15.75" thickBot="1" x14ac:dyDescent="0.3">
      <c r="B5" s="3" t="s">
        <v>6</v>
      </c>
      <c r="C5" s="4" t="s">
        <v>3</v>
      </c>
    </row>
    <row r="6" spans="2:3" ht="15.75" thickBot="1" x14ac:dyDescent="0.3">
      <c r="B6" s="3" t="s">
        <v>7</v>
      </c>
      <c r="C6" s="4" t="s">
        <v>8</v>
      </c>
    </row>
    <row r="7" spans="2:3" ht="15.75" thickBot="1" x14ac:dyDescent="0.3">
      <c r="B7" s="3" t="s">
        <v>9</v>
      </c>
      <c r="C7" s="4" t="s">
        <v>10</v>
      </c>
    </row>
    <row r="8" spans="2:3" ht="15.75" thickBot="1" x14ac:dyDescent="0.3">
      <c r="B8" s="3" t="s">
        <v>11</v>
      </c>
      <c r="C8" s="4" t="s">
        <v>10</v>
      </c>
    </row>
    <row r="9" spans="2:3" ht="15.75" thickBot="1" x14ac:dyDescent="0.3">
      <c r="B9" s="3" t="s">
        <v>12</v>
      </c>
      <c r="C9" s="4" t="s">
        <v>13</v>
      </c>
    </row>
    <row r="10" spans="2:3" ht="15.75" thickBot="1" x14ac:dyDescent="0.3">
      <c r="B10" s="3" t="s">
        <v>14</v>
      </c>
      <c r="C10" s="4" t="s">
        <v>15</v>
      </c>
    </row>
    <row r="11" spans="2:3" ht="15.75" thickBot="1" x14ac:dyDescent="0.3">
      <c r="B11" s="3" t="s">
        <v>16</v>
      </c>
      <c r="C11" s="4" t="s">
        <v>17</v>
      </c>
    </row>
    <row r="12" spans="2:3" ht="15.75" thickBot="1" x14ac:dyDescent="0.3">
      <c r="B12" s="3" t="s">
        <v>18</v>
      </c>
      <c r="C12" s="4" t="s">
        <v>19</v>
      </c>
    </row>
    <row r="13" spans="2:3" ht="15.75" thickBot="1" x14ac:dyDescent="0.3">
      <c r="B13" s="3" t="s">
        <v>20</v>
      </c>
      <c r="C13" s="4" t="s">
        <v>21</v>
      </c>
    </row>
    <row r="14" spans="2:3" ht="15.75" thickBot="1" x14ac:dyDescent="0.3">
      <c r="B14" s="3" t="s">
        <v>22</v>
      </c>
      <c r="C14" s="4" t="s">
        <v>23</v>
      </c>
    </row>
    <row r="15" spans="2:3" ht="35.25" customHeight="1" x14ac:dyDescent="0.25">
      <c r="B15" s="5" t="s">
        <v>24</v>
      </c>
      <c r="C15" s="6"/>
    </row>
    <row r="16" spans="2:3" ht="58.5" customHeight="1" thickBot="1" x14ac:dyDescent="0.3">
      <c r="B16" s="30" t="s">
        <v>25</v>
      </c>
      <c r="C16" s="31"/>
    </row>
  </sheetData>
  <mergeCells count="1">
    <mergeCell ref="B16:C1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26"/>
  <sheetViews>
    <sheetView tabSelected="1" workbookViewId="0">
      <selection activeCell="F20" sqref="F20"/>
    </sheetView>
  </sheetViews>
  <sheetFormatPr defaultRowHeight="15" x14ac:dyDescent="0.25"/>
  <cols>
    <col min="1" max="1" width="3.28515625" customWidth="1"/>
    <col min="2" max="2" width="50.85546875" customWidth="1"/>
    <col min="3" max="3" width="1.28515625" customWidth="1"/>
    <col min="4" max="4" width="12.5703125" customWidth="1"/>
    <col min="5" max="5" width="1.42578125" customWidth="1"/>
    <col min="6" max="6" width="10" customWidth="1"/>
    <col min="7" max="7" width="1.140625" customWidth="1"/>
    <col min="8" max="8" width="11.28515625" customWidth="1"/>
    <col min="9" max="9" width="1.140625" customWidth="1"/>
    <col min="10" max="10" width="9.7109375" customWidth="1"/>
    <col min="11" max="11" width="1.140625" customWidth="1"/>
    <col min="12" max="12" width="10.42578125" customWidth="1"/>
    <col min="13" max="13" width="1.140625" customWidth="1"/>
    <col min="14" max="14" width="12.42578125" customWidth="1"/>
    <col min="15" max="15" width="1.28515625" customWidth="1"/>
    <col min="16" max="16" width="12.28515625" customWidth="1"/>
    <col min="18" max="18" width="1.28515625" customWidth="1"/>
    <col min="19" max="19" width="8.85546875" customWidth="1"/>
    <col min="20" max="20" width="1.140625" customWidth="1"/>
    <col min="21" max="21" width="8.7109375" customWidth="1"/>
    <col min="22" max="22" width="1" customWidth="1"/>
    <col min="23" max="23" width="11.28515625" customWidth="1"/>
    <col min="24" max="24" width="1.140625" customWidth="1"/>
    <col min="25" max="25" width="12.42578125" customWidth="1"/>
    <col min="26" max="26" width="1.5703125" customWidth="1"/>
    <col min="27" max="27" width="13.7109375" customWidth="1"/>
  </cols>
  <sheetData>
    <row r="1" spans="2:27" ht="15.75" thickBot="1" x14ac:dyDescent="0.3"/>
    <row r="2" spans="2:27" ht="15.75" thickBot="1" x14ac:dyDescent="0.3">
      <c r="B2" s="15" t="s">
        <v>0</v>
      </c>
      <c r="D2" s="13" t="s">
        <v>41</v>
      </c>
      <c r="F2" s="13" t="s">
        <v>29</v>
      </c>
      <c r="H2" s="13" t="s">
        <v>30</v>
      </c>
      <c r="J2" s="13" t="s">
        <v>26</v>
      </c>
      <c r="L2" s="13" t="s">
        <v>27</v>
      </c>
      <c r="N2" s="13" t="s">
        <v>28</v>
      </c>
      <c r="P2" s="13" t="s">
        <v>42</v>
      </c>
      <c r="S2" s="13" t="s">
        <v>38</v>
      </c>
      <c r="U2" s="13" t="s">
        <v>39</v>
      </c>
      <c r="W2" s="13" t="s">
        <v>40</v>
      </c>
      <c r="Y2" s="13" t="s">
        <v>37</v>
      </c>
      <c r="AA2" s="13" t="s">
        <v>43</v>
      </c>
    </row>
    <row r="3" spans="2:27" ht="15.75" thickBot="1" x14ac:dyDescent="0.3">
      <c r="B3" s="16" t="s">
        <v>35</v>
      </c>
      <c r="D3" s="28"/>
      <c r="F3" s="11">
        <v>0.42</v>
      </c>
      <c r="H3" s="11" t="str">
        <f>IF(D3=0," ",D3*F3)</f>
        <v xml:space="preserve"> </v>
      </c>
      <c r="J3" s="11">
        <v>35</v>
      </c>
      <c r="L3" s="11">
        <v>600</v>
      </c>
      <c r="N3" s="11" t="str">
        <f>IF(D3=0," ",+H3/2)</f>
        <v xml:space="preserve"> </v>
      </c>
      <c r="P3" s="11" t="str">
        <f>IF(D3&gt;0,+H3+J3+L3+N3," ")</f>
        <v xml:space="preserve"> </v>
      </c>
      <c r="S3" s="9">
        <v>0</v>
      </c>
      <c r="U3" s="9">
        <v>0</v>
      </c>
      <c r="W3" s="11">
        <f>IF(S3=1,1172.5,IF(U3=1,1465,0))</f>
        <v>0</v>
      </c>
      <c r="Y3" s="11" t="str">
        <f>IF(D3&gt;1,150," ")</f>
        <v xml:space="preserve"> </v>
      </c>
      <c r="AA3" s="11" t="str">
        <f t="shared" ref="AA3:AA10" si="0">IF(D3=0," ",P3+W3+Y3)</f>
        <v xml:space="preserve"> </v>
      </c>
    </row>
    <row r="4" spans="2:27" ht="15.75" thickBot="1" x14ac:dyDescent="0.3">
      <c r="B4" s="16" t="s">
        <v>36</v>
      </c>
      <c r="D4" s="28">
        <v>0</v>
      </c>
      <c r="F4" s="11">
        <v>0.5</v>
      </c>
      <c r="H4" s="11" t="str">
        <f t="shared" ref="H4:H10" si="1">IF(D4=0," ",D4*F4)</f>
        <v xml:space="preserve"> </v>
      </c>
      <c r="J4" s="11">
        <v>35</v>
      </c>
      <c r="L4" s="11">
        <v>600</v>
      </c>
      <c r="N4" s="11" t="str">
        <f>IF(D4=0," ",+H4/2)</f>
        <v xml:space="preserve"> </v>
      </c>
      <c r="P4" s="11" t="str">
        <f t="shared" ref="P4:P10" si="2">IF(D4&gt;0,+H4+J4+L4+N4," ")</f>
        <v xml:space="preserve"> </v>
      </c>
      <c r="S4" s="10">
        <v>0</v>
      </c>
      <c r="U4" s="10">
        <v>0</v>
      </c>
      <c r="W4" s="11">
        <f>IF(S4=1,1172.5,IF(U4=1,1465,0))</f>
        <v>0</v>
      </c>
      <c r="Y4" s="11" t="str">
        <f>IF(D4&gt;1,150," ")</f>
        <v xml:space="preserve"> </v>
      </c>
      <c r="AA4" s="11" t="str">
        <f t="shared" si="0"/>
        <v xml:space="preserve"> </v>
      </c>
    </row>
    <row r="5" spans="2:27" ht="15.75" thickBot="1" x14ac:dyDescent="0.3">
      <c r="B5" s="16" t="s">
        <v>105</v>
      </c>
      <c r="D5" s="28">
        <v>0</v>
      </c>
      <c r="F5" s="11">
        <v>0.11</v>
      </c>
      <c r="H5" s="11" t="str">
        <f t="shared" si="1"/>
        <v xml:space="preserve"> </v>
      </c>
      <c r="J5" s="11">
        <v>35</v>
      </c>
      <c r="L5" s="11">
        <v>120</v>
      </c>
      <c r="N5" s="11" t="str">
        <f t="shared" ref="N5:N10" si="3">IF(D5=0," ",+H5/2)</f>
        <v xml:space="preserve"> </v>
      </c>
      <c r="P5" s="11" t="str">
        <f t="shared" si="2"/>
        <v xml:space="preserve"> </v>
      </c>
      <c r="AA5" s="11" t="str">
        <f t="shared" si="0"/>
        <v xml:space="preserve"> </v>
      </c>
    </row>
    <row r="6" spans="2:27" ht="15.75" thickBot="1" x14ac:dyDescent="0.3">
      <c r="B6" s="16" t="s">
        <v>34</v>
      </c>
      <c r="D6" s="28">
        <v>0</v>
      </c>
      <c r="F6" s="11">
        <v>0.42</v>
      </c>
      <c r="H6" s="11" t="str">
        <f t="shared" si="1"/>
        <v xml:space="preserve"> </v>
      </c>
      <c r="J6" s="11">
        <v>35</v>
      </c>
      <c r="L6" s="11">
        <v>600</v>
      </c>
      <c r="N6" s="11" t="str">
        <f t="shared" si="3"/>
        <v xml:space="preserve"> </v>
      </c>
      <c r="P6" s="11" t="str">
        <f t="shared" si="2"/>
        <v xml:space="preserve"> </v>
      </c>
      <c r="AA6" s="11" t="str">
        <f t="shared" si="0"/>
        <v xml:space="preserve"> </v>
      </c>
    </row>
    <row r="7" spans="2:27" ht="15.75" thickBot="1" x14ac:dyDescent="0.3">
      <c r="B7" s="16" t="s">
        <v>33</v>
      </c>
      <c r="D7" s="28">
        <v>0</v>
      </c>
      <c r="F7" s="11">
        <v>0.5</v>
      </c>
      <c r="H7" s="11" t="str">
        <f t="shared" ref="H7" si="4">IF(D7=0," ",D7*F7)</f>
        <v xml:space="preserve"> </v>
      </c>
      <c r="J7" s="11">
        <v>35</v>
      </c>
      <c r="L7" s="11">
        <v>600</v>
      </c>
      <c r="N7" s="11" t="str">
        <f t="shared" ref="N7" si="5">IF(D7=0," ",+H7/2)</f>
        <v xml:space="preserve"> </v>
      </c>
      <c r="P7" s="11" t="str">
        <f t="shared" si="2"/>
        <v xml:space="preserve"> </v>
      </c>
      <c r="AA7" s="11" t="str">
        <f t="shared" si="0"/>
        <v xml:space="preserve"> </v>
      </c>
    </row>
    <row r="8" spans="2:27" ht="15.75" thickBot="1" x14ac:dyDescent="0.3">
      <c r="B8" s="16" t="s">
        <v>7</v>
      </c>
      <c r="D8" s="28">
        <v>0</v>
      </c>
      <c r="F8" s="11">
        <v>0.35</v>
      </c>
      <c r="H8" s="11" t="str">
        <f t="shared" si="1"/>
        <v xml:space="preserve"> </v>
      </c>
      <c r="J8" s="11">
        <v>35</v>
      </c>
      <c r="L8" s="11">
        <v>600</v>
      </c>
      <c r="N8" s="11" t="str">
        <f t="shared" si="3"/>
        <v xml:space="preserve"> </v>
      </c>
      <c r="P8" s="11" t="str">
        <f t="shared" si="2"/>
        <v xml:space="preserve"> </v>
      </c>
      <c r="AA8" s="11" t="str">
        <f t="shared" si="0"/>
        <v xml:space="preserve"> </v>
      </c>
    </row>
    <row r="9" spans="2:27" ht="15.75" thickBot="1" x14ac:dyDescent="0.3">
      <c r="B9" s="16" t="s">
        <v>106</v>
      </c>
      <c r="D9" s="28">
        <v>0</v>
      </c>
      <c r="F9" s="11">
        <v>0.21</v>
      </c>
      <c r="H9" s="11" t="str">
        <f t="shared" si="1"/>
        <v xml:space="preserve"> </v>
      </c>
      <c r="J9" s="11">
        <v>35</v>
      </c>
      <c r="L9" s="11">
        <v>180</v>
      </c>
      <c r="N9" s="11" t="str">
        <f t="shared" si="3"/>
        <v xml:space="preserve"> </v>
      </c>
      <c r="P9" s="11" t="str">
        <f t="shared" si="2"/>
        <v xml:space="preserve"> </v>
      </c>
      <c r="AA9" s="11" t="str">
        <f t="shared" si="0"/>
        <v xml:space="preserve"> </v>
      </c>
    </row>
    <row r="10" spans="2:27" ht="15.75" thickBot="1" x14ac:dyDescent="0.3">
      <c r="B10" s="16" t="s">
        <v>12</v>
      </c>
      <c r="D10" s="28">
        <v>0</v>
      </c>
      <c r="F10" s="11">
        <v>0.42</v>
      </c>
      <c r="H10" s="11" t="str">
        <f t="shared" si="1"/>
        <v xml:space="preserve"> </v>
      </c>
      <c r="J10" s="11">
        <v>35</v>
      </c>
      <c r="L10" s="11">
        <v>300</v>
      </c>
      <c r="N10" s="11" t="str">
        <f t="shared" si="3"/>
        <v xml:space="preserve"> </v>
      </c>
      <c r="P10" s="11" t="str">
        <f t="shared" si="2"/>
        <v xml:space="preserve"> </v>
      </c>
      <c r="AA10" s="11" t="str">
        <f t="shared" si="0"/>
        <v xml:space="preserve"> </v>
      </c>
    </row>
    <row r="11" spans="2:27" ht="15.75" thickBot="1" x14ac:dyDescent="0.3">
      <c r="D11" s="7"/>
      <c r="AA11" s="7"/>
    </row>
    <row r="12" spans="2:27" ht="15.75" thickBot="1" x14ac:dyDescent="0.3">
      <c r="B12" s="17" t="s">
        <v>31</v>
      </c>
      <c r="D12" s="27"/>
      <c r="F12" s="11">
        <v>950</v>
      </c>
      <c r="AA12" s="11" t="str">
        <f>IF(D12="Pool",F12," ")</f>
        <v xml:space="preserve"> </v>
      </c>
    </row>
    <row r="13" spans="2:27" ht="15.75" thickBot="1" x14ac:dyDescent="0.3">
      <c r="B13" s="16" t="s">
        <v>47</v>
      </c>
      <c r="D13" s="27"/>
      <c r="F13" s="11">
        <v>250</v>
      </c>
      <c r="AA13" s="11" t="str">
        <f>IF(D13="Hot Tub",F13," ")</f>
        <v xml:space="preserve"> </v>
      </c>
    </row>
    <row r="14" spans="2:27" ht="15.75" thickBot="1" x14ac:dyDescent="0.3">
      <c r="B14" s="16" t="s">
        <v>48</v>
      </c>
      <c r="D14" s="27"/>
      <c r="F14" s="11">
        <v>250</v>
      </c>
      <c r="AA14" s="11" t="str">
        <f>IF(D14="Gen",F14," ")</f>
        <v xml:space="preserve"> </v>
      </c>
    </row>
    <row r="15" spans="2:27" ht="15.75" thickBot="1" x14ac:dyDescent="0.3">
      <c r="B15" s="16" t="s">
        <v>49</v>
      </c>
      <c r="D15" s="27"/>
      <c r="F15" s="11">
        <v>250</v>
      </c>
      <c r="AA15" s="11" t="str">
        <f>IF(D15="Solar",F15," ")</f>
        <v xml:space="preserve"> </v>
      </c>
    </row>
    <row r="16" spans="2:27" ht="15.75" thickBot="1" x14ac:dyDescent="0.3">
      <c r="B16" s="16" t="s">
        <v>32</v>
      </c>
      <c r="D16" s="27"/>
      <c r="F16" s="11">
        <v>135</v>
      </c>
      <c r="AA16" s="11" t="str">
        <f>IF(D16="Dem",F16," ")</f>
        <v xml:space="preserve"> </v>
      </c>
    </row>
    <row r="17" spans="2:27" ht="15.75" thickBot="1" x14ac:dyDescent="0.3"/>
    <row r="18" spans="2:27" ht="18.75" customHeight="1" thickBot="1" x14ac:dyDescent="0.3">
      <c r="B18" s="17" t="s">
        <v>46</v>
      </c>
      <c r="D18" s="21"/>
      <c r="F18" s="11">
        <v>0.21</v>
      </c>
      <c r="H18" s="11" t="str">
        <f t="shared" ref="H18" si="6">IF(D18=0," ",D18*F18)</f>
        <v xml:space="preserve"> </v>
      </c>
      <c r="J18" s="11">
        <v>35</v>
      </c>
      <c r="L18" s="11">
        <v>60</v>
      </c>
      <c r="N18" s="11">
        <v>0</v>
      </c>
      <c r="P18" s="11" t="str">
        <f t="shared" ref="P18" si="7">IF(D18&gt;0,+H18+J18+L18+N18," ")</f>
        <v xml:space="preserve"> </v>
      </c>
      <c r="R18" s="8"/>
      <c r="S18" s="8"/>
      <c r="T18" s="8"/>
      <c r="U18" s="8"/>
      <c r="V18" s="8"/>
      <c r="W18" s="8"/>
      <c r="X18" s="8"/>
      <c r="AA18" s="11" t="str">
        <f t="shared" ref="AA18" si="8">IF(D18=0," ",P18+W18+Y18)</f>
        <v xml:space="preserve"> </v>
      </c>
    </row>
    <row r="19" spans="2:27" ht="15.75" thickBot="1" x14ac:dyDescent="0.3"/>
    <row r="20" spans="2:27" ht="30.75" thickBot="1" x14ac:dyDescent="0.3">
      <c r="B20" s="18" t="s">
        <v>24</v>
      </c>
      <c r="Y20" s="8" t="s">
        <v>44</v>
      </c>
      <c r="AA20" s="14">
        <f>SUM(AA3:AA18)</f>
        <v>0</v>
      </c>
    </row>
    <row r="21" spans="2:27" ht="15.75" thickBot="1" x14ac:dyDescent="0.3"/>
    <row r="22" spans="2:27" ht="75" customHeight="1" thickBot="1" x14ac:dyDescent="0.3">
      <c r="B22" s="32" t="s">
        <v>25</v>
      </c>
      <c r="C22" s="33"/>
    </row>
    <row r="24" spans="2:27" ht="15" customHeight="1" x14ac:dyDescent="0.25">
      <c r="B24" s="20" t="s">
        <v>45</v>
      </c>
    </row>
    <row r="25" spans="2:27" x14ac:dyDescent="0.25">
      <c r="B25" s="19"/>
    </row>
    <row r="26" spans="2:27" x14ac:dyDescent="0.25">
      <c r="B26" s="19"/>
    </row>
  </sheetData>
  <mergeCells count="1">
    <mergeCell ref="B22:C22"/>
  </mergeCells>
  <pageMargins left="0.2" right="0.2" top="0.25" bottom="0.2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D525-9CB6-4BCC-B48B-73FF2A4F295A}">
  <sheetPr>
    <pageSetUpPr fitToPage="1"/>
  </sheetPr>
  <dimension ref="B1:T21"/>
  <sheetViews>
    <sheetView workbookViewId="0">
      <selection activeCell="F26" sqref="F26"/>
    </sheetView>
  </sheetViews>
  <sheetFormatPr defaultRowHeight="15" x14ac:dyDescent="0.25"/>
  <cols>
    <col min="1" max="1" width="3.28515625" customWidth="1"/>
    <col min="2" max="2" width="50.85546875" customWidth="1"/>
    <col min="3" max="3" width="1.28515625" customWidth="1"/>
    <col min="4" max="4" width="12.5703125" customWidth="1"/>
    <col min="5" max="5" width="1.42578125" customWidth="1"/>
    <col min="6" max="6" width="10" customWidth="1"/>
    <col min="7" max="7" width="1.140625" customWidth="1"/>
    <col min="8" max="8" width="12.85546875" customWidth="1"/>
    <col min="9" max="9" width="1.140625" customWidth="1"/>
    <col min="10" max="10" width="11.28515625" customWidth="1"/>
    <col min="11" max="11" width="1.140625" customWidth="1"/>
    <col min="12" max="12" width="9.7109375" customWidth="1"/>
    <col min="13" max="13" width="1.140625" customWidth="1"/>
    <col min="14" max="14" width="12.85546875" customWidth="1"/>
    <col min="15" max="16" width="1.140625" customWidth="1"/>
    <col min="17" max="17" width="10.42578125" customWidth="1"/>
    <col min="18" max="18" width="1.140625" customWidth="1"/>
    <col min="19" max="19" width="1.28515625" customWidth="1"/>
    <col min="20" max="20" width="12.28515625" customWidth="1"/>
  </cols>
  <sheetData>
    <row r="1" spans="2:20" ht="15.75" thickBot="1" x14ac:dyDescent="0.3"/>
    <row r="2" spans="2:20" ht="30.75" thickBot="1" x14ac:dyDescent="0.3">
      <c r="B2" s="15" t="s">
        <v>50</v>
      </c>
      <c r="D2" s="15" t="s">
        <v>54</v>
      </c>
      <c r="F2" s="22" t="s">
        <v>55</v>
      </c>
      <c r="H2" s="22" t="s">
        <v>60</v>
      </c>
      <c r="J2" s="22" t="s">
        <v>56</v>
      </c>
      <c r="L2" s="22" t="s">
        <v>57</v>
      </c>
      <c r="N2" s="22" t="s">
        <v>61</v>
      </c>
      <c r="Q2" s="22" t="s">
        <v>58</v>
      </c>
      <c r="T2" s="13" t="s">
        <v>59</v>
      </c>
    </row>
    <row r="3" spans="2:20" ht="15.75" thickBot="1" x14ac:dyDescent="0.3">
      <c r="B3" s="16" t="s">
        <v>51</v>
      </c>
      <c r="D3" s="28"/>
      <c r="F3" s="11">
        <v>12.5</v>
      </c>
      <c r="H3" s="11">
        <f>+D3*F3</f>
        <v>0</v>
      </c>
      <c r="J3" s="12">
        <v>125</v>
      </c>
      <c r="L3" s="11">
        <v>3.25</v>
      </c>
      <c r="N3" s="11">
        <f>+J3*L3</f>
        <v>406.25</v>
      </c>
      <c r="Q3" s="11">
        <v>500</v>
      </c>
      <c r="T3" s="11" t="str">
        <f>IF(D3&gt;0,+H3+N3+Q3," ")</f>
        <v xml:space="preserve"> </v>
      </c>
    </row>
    <row r="4" spans="2:20" ht="15.75" thickBot="1" x14ac:dyDescent="0.3">
      <c r="B4" s="16" t="s">
        <v>52</v>
      </c>
      <c r="D4" s="28">
        <v>0</v>
      </c>
      <c r="F4" s="11">
        <v>25</v>
      </c>
      <c r="H4" s="11">
        <f>+D4*F4</f>
        <v>0</v>
      </c>
      <c r="J4" s="12">
        <v>125</v>
      </c>
      <c r="L4" s="11">
        <v>5</v>
      </c>
      <c r="N4" s="11">
        <f>+J4*L4</f>
        <v>625</v>
      </c>
      <c r="Q4" s="11">
        <v>500</v>
      </c>
      <c r="T4" s="11" t="str">
        <f t="shared" ref="T4" si="0">IF(D4&gt;0,+H4+N4+Q4," ")</f>
        <v xml:space="preserve"> </v>
      </c>
    </row>
    <row r="5" spans="2:20" ht="15.75" thickBot="1" x14ac:dyDescent="0.3">
      <c r="B5" s="16" t="s">
        <v>53</v>
      </c>
      <c r="D5" s="28">
        <v>0</v>
      </c>
      <c r="F5" s="11">
        <v>25</v>
      </c>
      <c r="H5" s="11">
        <f>+D5*F5</f>
        <v>0</v>
      </c>
      <c r="J5" s="23">
        <v>125</v>
      </c>
      <c r="L5" s="11">
        <v>5</v>
      </c>
      <c r="N5" s="11">
        <f>+J5*L5</f>
        <v>625</v>
      </c>
      <c r="Q5" s="11">
        <v>500</v>
      </c>
      <c r="T5" s="11" t="str">
        <f t="shared" ref="T5" si="1">IF(D5&gt;0,+H5+N5+Q5," ")</f>
        <v xml:space="preserve"> </v>
      </c>
    </row>
    <row r="6" spans="2:20" ht="6.75" customHeight="1" thickBot="1" x14ac:dyDescent="0.3">
      <c r="B6" s="19"/>
    </row>
    <row r="7" spans="2:20" ht="15.75" thickBot="1" x14ac:dyDescent="0.3">
      <c r="B7" s="15" t="s">
        <v>63</v>
      </c>
      <c r="D7" s="15" t="s">
        <v>58</v>
      </c>
      <c r="F7" s="11"/>
      <c r="H7" s="11"/>
      <c r="J7" s="11"/>
      <c r="L7" s="11"/>
      <c r="N7" s="11"/>
      <c r="Q7" s="11"/>
      <c r="T7" s="11"/>
    </row>
    <row r="8" spans="2:20" ht="15.75" thickBot="1" x14ac:dyDescent="0.3">
      <c r="B8" s="16" t="s">
        <v>108</v>
      </c>
      <c r="D8" s="24">
        <v>0</v>
      </c>
      <c r="F8" s="11"/>
      <c r="H8" s="11"/>
      <c r="J8" s="11"/>
      <c r="L8" s="11"/>
      <c r="N8" s="11"/>
      <c r="Q8" s="11"/>
      <c r="T8" s="11" t="str">
        <f>IF(D8&gt;0,D8," ")</f>
        <v xml:space="preserve"> </v>
      </c>
    </row>
    <row r="9" spans="2:20" ht="15.75" thickBot="1" x14ac:dyDescent="0.3">
      <c r="B9" s="16" t="s">
        <v>109</v>
      </c>
      <c r="D9" s="24">
        <v>0</v>
      </c>
      <c r="F9" s="11"/>
      <c r="H9" s="11"/>
      <c r="J9" s="11"/>
      <c r="L9" s="11"/>
      <c r="N9" s="11"/>
      <c r="Q9" s="11"/>
      <c r="T9" s="11" t="str">
        <f t="shared" ref="T9:T10" si="2">IF(D9&gt;0,D9," ")</f>
        <v xml:space="preserve"> </v>
      </c>
    </row>
    <row r="10" spans="2:20" ht="15.75" thickBot="1" x14ac:dyDescent="0.3">
      <c r="B10" s="16" t="s">
        <v>110</v>
      </c>
      <c r="D10" s="24">
        <v>0</v>
      </c>
      <c r="F10" s="11"/>
      <c r="H10" s="11"/>
      <c r="J10" s="11"/>
      <c r="L10" s="11"/>
      <c r="N10" s="11"/>
      <c r="Q10" s="11"/>
      <c r="T10" s="11" t="str">
        <f t="shared" si="2"/>
        <v xml:space="preserve"> </v>
      </c>
    </row>
    <row r="11" spans="2:20" x14ac:dyDescent="0.25">
      <c r="B11" s="19"/>
    </row>
    <row r="12" spans="2:20" ht="15.75" thickBot="1" x14ac:dyDescent="0.3"/>
    <row r="13" spans="2:20" ht="15.75" thickBot="1" x14ac:dyDescent="0.3">
      <c r="B13" s="15" t="s">
        <v>62</v>
      </c>
      <c r="D13" s="15" t="s">
        <v>58</v>
      </c>
      <c r="F13" s="22"/>
      <c r="H13" s="13" t="s">
        <v>59</v>
      </c>
    </row>
    <row r="14" spans="2:20" ht="15.75" thickBot="1" x14ac:dyDescent="0.3">
      <c r="B14" s="16" t="s">
        <v>64</v>
      </c>
      <c r="D14" s="24">
        <v>0</v>
      </c>
      <c r="F14" s="11"/>
      <c r="H14" s="11" t="str">
        <f>IF(D14&gt;0,D14," ")</f>
        <v xml:space="preserve"> </v>
      </c>
    </row>
    <row r="15" spans="2:20" ht="15.75" thickBot="1" x14ac:dyDescent="0.3">
      <c r="B15" s="16" t="s">
        <v>65</v>
      </c>
      <c r="D15" s="24">
        <v>0</v>
      </c>
      <c r="F15" s="11"/>
      <c r="H15" s="11" t="str">
        <f>IF(D15&gt;0,D15," ")</f>
        <v xml:space="preserve"> </v>
      </c>
    </row>
    <row r="17" spans="2:8" ht="15.75" thickBot="1" x14ac:dyDescent="0.3"/>
    <row r="18" spans="2:8" ht="15.75" thickBot="1" x14ac:dyDescent="0.3">
      <c r="B18" s="15" t="s">
        <v>66</v>
      </c>
      <c r="D18" s="15" t="s">
        <v>54</v>
      </c>
      <c r="F18" s="22" t="s">
        <v>70</v>
      </c>
      <c r="H18" s="13" t="s">
        <v>59</v>
      </c>
    </row>
    <row r="19" spans="2:8" ht="15.75" thickBot="1" x14ac:dyDescent="0.3">
      <c r="B19" s="16" t="s">
        <v>67</v>
      </c>
      <c r="D19" s="28"/>
      <c r="F19" s="11">
        <v>100</v>
      </c>
      <c r="H19" s="11" t="str">
        <f>IF(D19&gt;0,F19," ")</f>
        <v xml:space="preserve"> </v>
      </c>
    </row>
    <row r="20" spans="2:8" ht="15.75" thickBot="1" x14ac:dyDescent="0.3">
      <c r="B20" s="16" t="s">
        <v>68</v>
      </c>
      <c r="D20" s="28"/>
      <c r="F20" s="11">
        <v>250</v>
      </c>
      <c r="H20" s="11" t="str">
        <f t="shared" ref="H20:H21" si="3">IF(D20&gt;0,F20," ")</f>
        <v xml:space="preserve"> </v>
      </c>
    </row>
    <row r="21" spans="2:8" ht="15.75" thickBot="1" x14ac:dyDescent="0.3">
      <c r="B21" s="16" t="s">
        <v>69</v>
      </c>
      <c r="D21" s="28"/>
      <c r="F21" s="11">
        <v>500</v>
      </c>
      <c r="H21" s="11" t="str">
        <f t="shared" si="3"/>
        <v xml:space="preserve"> </v>
      </c>
    </row>
  </sheetData>
  <pageMargins left="0.45" right="0.45" top="0.25" bottom="0.2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7EAE-61A1-420C-B984-69855D8D7B60}">
  <sheetPr>
    <pageSetUpPr fitToPage="1"/>
  </sheetPr>
  <dimension ref="B1:AH39"/>
  <sheetViews>
    <sheetView workbookViewId="0">
      <selection activeCell="D18" sqref="D18"/>
    </sheetView>
  </sheetViews>
  <sheetFormatPr defaultRowHeight="15" x14ac:dyDescent="0.25"/>
  <cols>
    <col min="1" max="1" width="3.28515625" customWidth="1"/>
    <col min="2" max="2" width="50.85546875" customWidth="1"/>
    <col min="3" max="3" width="1.28515625" customWidth="1"/>
    <col min="4" max="4" width="12.5703125" customWidth="1"/>
    <col min="5" max="5" width="1.42578125" customWidth="1"/>
    <col min="6" max="6" width="10" customWidth="1"/>
    <col min="7" max="7" width="1.140625" customWidth="1"/>
    <col min="8" max="8" width="11.28515625" customWidth="1"/>
    <col min="9" max="9" width="1.140625" customWidth="1"/>
    <col min="10" max="10" width="9.7109375" customWidth="1"/>
    <col min="11" max="11" width="1.140625" customWidth="1"/>
    <col min="12" max="12" width="10.42578125" customWidth="1"/>
    <col min="13" max="13" width="1.140625" customWidth="1"/>
    <col min="14" max="14" width="12.42578125" customWidth="1"/>
    <col min="15" max="15" width="1.28515625" customWidth="1"/>
    <col min="16" max="16" width="12.28515625" customWidth="1"/>
    <col min="17" max="17" width="12" customWidth="1"/>
    <col min="18" max="18" width="1.28515625" hidden="1" customWidth="1"/>
    <col min="19" max="19" width="8.85546875" hidden="1" customWidth="1"/>
    <col min="20" max="20" width="1.140625" hidden="1" customWidth="1"/>
    <col min="21" max="21" width="8.7109375" hidden="1" customWidth="1"/>
    <col min="22" max="22" width="1" hidden="1" customWidth="1"/>
    <col min="23" max="23" width="11.28515625" hidden="1" customWidth="1"/>
    <col min="24" max="24" width="1.140625" hidden="1" customWidth="1"/>
    <col min="25" max="25" width="12.42578125" hidden="1" customWidth="1"/>
    <col min="26" max="26" width="1.5703125" hidden="1" customWidth="1"/>
    <col min="27" max="27" width="13.7109375" hidden="1" customWidth="1"/>
    <col min="28" max="28" width="0" hidden="1" customWidth="1"/>
    <col min="29" max="29" width="12.28515625" customWidth="1"/>
    <col min="30" max="30" width="1.28515625" customWidth="1"/>
    <col min="32" max="32" width="1.28515625" customWidth="1"/>
    <col min="33" max="33" width="10.7109375" customWidth="1"/>
    <col min="34" max="34" width="1.28515625" customWidth="1"/>
  </cols>
  <sheetData>
    <row r="1" spans="2:34" ht="15.75" thickBot="1" x14ac:dyDescent="0.3"/>
    <row r="2" spans="2:34" ht="30.75" thickBot="1" x14ac:dyDescent="0.3">
      <c r="B2" s="15" t="s">
        <v>71</v>
      </c>
      <c r="D2" s="15" t="s">
        <v>41</v>
      </c>
      <c r="E2" s="26"/>
      <c r="F2" s="15" t="s">
        <v>29</v>
      </c>
      <c r="G2" s="26"/>
      <c r="H2" s="15" t="s">
        <v>30</v>
      </c>
      <c r="I2" s="26"/>
      <c r="J2" s="15" t="s">
        <v>26</v>
      </c>
      <c r="K2" s="26"/>
      <c r="L2" s="15" t="s">
        <v>27</v>
      </c>
      <c r="M2" s="26"/>
      <c r="N2" s="15" t="s">
        <v>28</v>
      </c>
      <c r="O2" s="26"/>
      <c r="P2" s="15" t="s">
        <v>59</v>
      </c>
      <c r="S2" s="13" t="s">
        <v>38</v>
      </c>
      <c r="U2" s="13" t="s">
        <v>39</v>
      </c>
      <c r="W2" s="13" t="s">
        <v>40</v>
      </c>
      <c r="Y2" s="13" t="s">
        <v>37</v>
      </c>
      <c r="AA2" s="13" t="s">
        <v>43</v>
      </c>
      <c r="AC2" s="22" t="s">
        <v>102</v>
      </c>
      <c r="AD2" s="26"/>
      <c r="AE2" s="22" t="s">
        <v>103</v>
      </c>
      <c r="AF2" s="26"/>
      <c r="AG2" s="22" t="s">
        <v>104</v>
      </c>
      <c r="AH2" s="26"/>
    </row>
    <row r="3" spans="2:34" ht="15.75" thickBot="1" x14ac:dyDescent="0.3">
      <c r="B3" s="16" t="s">
        <v>72</v>
      </c>
      <c r="D3" s="29"/>
      <c r="F3" s="11">
        <v>0.25</v>
      </c>
      <c r="H3" s="11" t="str">
        <f>IF(D3=0," ",D3*F3)</f>
        <v xml:space="preserve"> </v>
      </c>
      <c r="J3" s="11">
        <v>35</v>
      </c>
      <c r="L3" s="11">
        <v>420</v>
      </c>
      <c r="N3" s="11" t="str">
        <f>IF(D3=0," ",+H3/2)</f>
        <v xml:space="preserve"> </v>
      </c>
      <c r="P3" s="11" t="str">
        <f>IF(D3&gt;0,+H3+J3+L3+N3," ")</f>
        <v xml:space="preserve"> </v>
      </c>
      <c r="S3" s="9"/>
      <c r="U3" s="9"/>
      <c r="W3" s="11">
        <f>IF(S3=1,1172.5,IF(U3=1,1465,0))</f>
        <v>0</v>
      </c>
      <c r="Y3" s="11" t="str">
        <f t="shared" ref="Y3:Y33" si="0">IF(D3&gt;1,150," ")</f>
        <v xml:space="preserve"> </v>
      </c>
      <c r="AA3" s="11" t="str">
        <f t="shared" ref="AA3:AA36" si="1">IF(D3=0," ",P3+W3+Y3)</f>
        <v xml:space="preserve"> </v>
      </c>
      <c r="AC3" s="11">
        <v>300</v>
      </c>
      <c r="AE3" s="11">
        <v>300</v>
      </c>
      <c r="AG3" s="11">
        <v>300</v>
      </c>
    </row>
    <row r="4" spans="2:34" ht="15.75" thickBot="1" x14ac:dyDescent="0.3">
      <c r="B4" s="16" t="s">
        <v>73</v>
      </c>
      <c r="D4" s="29"/>
      <c r="F4" s="11">
        <v>0.25</v>
      </c>
      <c r="H4" s="11" t="str">
        <f t="shared" ref="H4:H17" si="2">IF(D4=0," ",D4*F4)</f>
        <v xml:space="preserve"> </v>
      </c>
      <c r="J4" s="11">
        <v>35</v>
      </c>
      <c r="L4" s="11">
        <v>420</v>
      </c>
      <c r="N4" s="11" t="str">
        <f t="shared" ref="N4:N17" si="3">IF(D4=0," ",+H4/2)</f>
        <v xml:space="preserve"> </v>
      </c>
      <c r="P4" s="11" t="str">
        <f t="shared" ref="P4:P36" si="4">IF(D4&gt;0,+H4+J4+L4+N4," ")</f>
        <v xml:space="preserve"> </v>
      </c>
      <c r="S4" s="9"/>
      <c r="U4" s="9"/>
      <c r="W4" s="11">
        <f t="shared" ref="W4:W17" si="5">IF(S4=1,1172.5,IF(U4=1,1465,0))</f>
        <v>0</v>
      </c>
      <c r="Y4" s="11" t="str">
        <f t="shared" si="0"/>
        <v xml:space="preserve"> </v>
      </c>
      <c r="AA4" s="11" t="str">
        <f t="shared" si="1"/>
        <v xml:space="preserve"> </v>
      </c>
      <c r="AC4" s="11">
        <v>300</v>
      </c>
      <c r="AE4" s="11">
        <v>300</v>
      </c>
      <c r="AG4" s="11">
        <v>300</v>
      </c>
    </row>
    <row r="5" spans="2:34" ht="15.75" thickBot="1" x14ac:dyDescent="0.3">
      <c r="B5" s="16" t="s">
        <v>74</v>
      </c>
      <c r="D5" s="29"/>
      <c r="F5" s="11">
        <v>0.25</v>
      </c>
      <c r="H5" s="11" t="str">
        <f t="shared" si="2"/>
        <v xml:space="preserve"> </v>
      </c>
      <c r="J5" s="11">
        <v>35</v>
      </c>
      <c r="L5" s="11">
        <v>420</v>
      </c>
      <c r="N5" s="11" t="str">
        <f t="shared" si="3"/>
        <v xml:space="preserve"> </v>
      </c>
      <c r="P5" s="11" t="str">
        <f t="shared" si="4"/>
        <v xml:space="preserve"> </v>
      </c>
      <c r="S5" s="9"/>
      <c r="U5" s="9"/>
      <c r="W5" s="11">
        <f t="shared" si="5"/>
        <v>0</v>
      </c>
      <c r="Y5" s="11" t="str">
        <f t="shared" si="0"/>
        <v xml:space="preserve"> </v>
      </c>
      <c r="AA5" s="11" t="str">
        <f t="shared" si="1"/>
        <v xml:space="preserve"> </v>
      </c>
      <c r="AC5" s="11">
        <v>300</v>
      </c>
      <c r="AE5" s="11">
        <v>300</v>
      </c>
      <c r="AG5" s="11">
        <v>300</v>
      </c>
    </row>
    <row r="6" spans="2:34" ht="15.75" thickBot="1" x14ac:dyDescent="0.3">
      <c r="B6" s="16" t="s">
        <v>75</v>
      </c>
      <c r="D6" s="29"/>
      <c r="F6" s="11">
        <v>0.25</v>
      </c>
      <c r="H6" s="11" t="str">
        <f t="shared" si="2"/>
        <v xml:space="preserve"> </v>
      </c>
      <c r="J6" s="11">
        <v>35</v>
      </c>
      <c r="L6" s="11">
        <v>420</v>
      </c>
      <c r="N6" s="11" t="str">
        <f t="shared" si="3"/>
        <v xml:space="preserve"> </v>
      </c>
      <c r="P6" s="11" t="str">
        <f t="shared" si="4"/>
        <v xml:space="preserve"> </v>
      </c>
      <c r="S6" s="9"/>
      <c r="U6" s="9"/>
      <c r="W6" s="11">
        <f t="shared" si="5"/>
        <v>0</v>
      </c>
      <c r="Y6" s="11" t="str">
        <f t="shared" si="0"/>
        <v xml:space="preserve"> </v>
      </c>
      <c r="AA6" s="11" t="str">
        <f t="shared" si="1"/>
        <v xml:space="preserve"> </v>
      </c>
      <c r="AC6" s="11">
        <v>300</v>
      </c>
      <c r="AE6" s="11">
        <v>300</v>
      </c>
      <c r="AG6" s="11">
        <v>300</v>
      </c>
    </row>
    <row r="7" spans="2:34" ht="15.75" thickBot="1" x14ac:dyDescent="0.3">
      <c r="B7" s="16" t="s">
        <v>76</v>
      </c>
      <c r="D7" s="29">
        <v>0</v>
      </c>
      <c r="F7" s="11">
        <v>0.25</v>
      </c>
      <c r="H7" s="11" t="str">
        <f t="shared" si="2"/>
        <v xml:space="preserve"> </v>
      </c>
      <c r="J7" s="11">
        <v>35</v>
      </c>
      <c r="L7" s="11">
        <v>420</v>
      </c>
      <c r="N7" s="11" t="str">
        <f t="shared" si="3"/>
        <v xml:space="preserve"> </v>
      </c>
      <c r="P7" s="11" t="str">
        <f t="shared" si="4"/>
        <v xml:space="preserve"> </v>
      </c>
      <c r="S7" s="9"/>
      <c r="U7" s="9"/>
      <c r="W7" s="11">
        <f t="shared" si="5"/>
        <v>0</v>
      </c>
      <c r="Y7" s="11" t="str">
        <f t="shared" si="0"/>
        <v xml:space="preserve"> </v>
      </c>
      <c r="AA7" s="11" t="str">
        <f t="shared" si="1"/>
        <v xml:space="preserve"> </v>
      </c>
      <c r="AC7" s="11">
        <v>300</v>
      </c>
      <c r="AE7" s="11">
        <v>300</v>
      </c>
      <c r="AG7" s="11">
        <v>300</v>
      </c>
    </row>
    <row r="8" spans="2:34" ht="15.75" thickBot="1" x14ac:dyDescent="0.3">
      <c r="B8" s="16" t="s">
        <v>77</v>
      </c>
      <c r="D8" s="29">
        <v>0</v>
      </c>
      <c r="F8" s="11">
        <v>0.25</v>
      </c>
      <c r="H8" s="11" t="str">
        <f t="shared" si="2"/>
        <v xml:space="preserve"> </v>
      </c>
      <c r="J8" s="11">
        <v>35</v>
      </c>
      <c r="L8" s="11">
        <v>420</v>
      </c>
      <c r="N8" s="11" t="str">
        <f t="shared" si="3"/>
        <v xml:space="preserve"> </v>
      </c>
      <c r="P8" s="11" t="str">
        <f t="shared" si="4"/>
        <v xml:space="preserve"> </v>
      </c>
      <c r="S8" s="9"/>
      <c r="U8" s="9"/>
      <c r="W8" s="11">
        <f t="shared" si="5"/>
        <v>0</v>
      </c>
      <c r="Y8" s="11" t="str">
        <f t="shared" si="0"/>
        <v xml:space="preserve"> </v>
      </c>
      <c r="AA8" s="11" t="str">
        <f t="shared" si="1"/>
        <v xml:space="preserve"> </v>
      </c>
      <c r="AC8" s="11">
        <v>300</v>
      </c>
      <c r="AE8" s="11">
        <v>300</v>
      </c>
      <c r="AG8" s="11">
        <v>300</v>
      </c>
    </row>
    <row r="9" spans="2:34" ht="15.75" thickBot="1" x14ac:dyDescent="0.3">
      <c r="B9" s="16" t="s">
        <v>78</v>
      </c>
      <c r="D9" s="29">
        <v>0</v>
      </c>
      <c r="F9" s="11">
        <v>0.25</v>
      </c>
      <c r="H9" s="11" t="str">
        <f t="shared" si="2"/>
        <v xml:space="preserve"> </v>
      </c>
      <c r="J9" s="11">
        <v>35</v>
      </c>
      <c r="L9" s="11">
        <v>420</v>
      </c>
      <c r="N9" s="11" t="str">
        <f t="shared" si="3"/>
        <v xml:space="preserve"> </v>
      </c>
      <c r="P9" s="11" t="str">
        <f t="shared" si="4"/>
        <v xml:space="preserve"> </v>
      </c>
      <c r="S9" s="9"/>
      <c r="U9" s="9"/>
      <c r="W9" s="11">
        <f t="shared" si="5"/>
        <v>0</v>
      </c>
      <c r="Y9" s="11" t="str">
        <f t="shared" si="0"/>
        <v xml:space="preserve"> </v>
      </c>
      <c r="AA9" s="11" t="str">
        <f t="shared" si="1"/>
        <v xml:space="preserve"> </v>
      </c>
      <c r="AC9" s="11">
        <v>300</v>
      </c>
      <c r="AE9" s="11">
        <v>300</v>
      </c>
      <c r="AG9" s="11">
        <v>300</v>
      </c>
    </row>
    <row r="10" spans="2:34" ht="15.75" thickBot="1" x14ac:dyDescent="0.3">
      <c r="B10" s="16" t="s">
        <v>79</v>
      </c>
      <c r="D10" s="29">
        <v>0</v>
      </c>
      <c r="F10" s="11">
        <v>0.25</v>
      </c>
      <c r="H10" s="11" t="str">
        <f t="shared" si="2"/>
        <v xml:space="preserve"> </v>
      </c>
      <c r="J10" s="11">
        <v>35</v>
      </c>
      <c r="L10" s="11">
        <v>420</v>
      </c>
      <c r="N10" s="11" t="str">
        <f t="shared" si="3"/>
        <v xml:space="preserve"> </v>
      </c>
      <c r="P10" s="11" t="str">
        <f t="shared" si="4"/>
        <v xml:space="preserve"> </v>
      </c>
      <c r="S10" s="9"/>
      <c r="U10" s="9"/>
      <c r="W10" s="11">
        <f t="shared" si="5"/>
        <v>0</v>
      </c>
      <c r="Y10" s="11" t="str">
        <f t="shared" si="0"/>
        <v xml:space="preserve"> </v>
      </c>
      <c r="AA10" s="11" t="str">
        <f t="shared" si="1"/>
        <v xml:space="preserve"> </v>
      </c>
      <c r="AC10" s="11">
        <v>300</v>
      </c>
      <c r="AE10" s="11">
        <v>300</v>
      </c>
      <c r="AG10" s="11">
        <v>300</v>
      </c>
    </row>
    <row r="11" spans="2:34" ht="15.75" thickBot="1" x14ac:dyDescent="0.3">
      <c r="B11" s="16" t="s">
        <v>80</v>
      </c>
      <c r="D11" s="29">
        <v>0</v>
      </c>
      <c r="F11" s="11">
        <v>0.25</v>
      </c>
      <c r="H11" s="11" t="str">
        <f t="shared" si="2"/>
        <v xml:space="preserve"> </v>
      </c>
      <c r="J11" s="11">
        <v>35</v>
      </c>
      <c r="L11" s="11">
        <v>420</v>
      </c>
      <c r="N11" s="11" t="str">
        <f t="shared" si="3"/>
        <v xml:space="preserve"> </v>
      </c>
      <c r="P11" s="11" t="str">
        <f t="shared" si="4"/>
        <v xml:space="preserve"> </v>
      </c>
      <c r="S11" s="9"/>
      <c r="U11" s="9"/>
      <c r="W11" s="11">
        <f t="shared" si="5"/>
        <v>0</v>
      </c>
      <c r="Y11" s="11" t="str">
        <f t="shared" si="0"/>
        <v xml:space="preserve"> </v>
      </c>
      <c r="AA11" s="11" t="str">
        <f t="shared" si="1"/>
        <v xml:space="preserve"> </v>
      </c>
      <c r="AC11" s="11">
        <v>300</v>
      </c>
      <c r="AE11" s="11">
        <v>300</v>
      </c>
      <c r="AG11" s="11">
        <v>300</v>
      </c>
    </row>
    <row r="12" spans="2:34" ht="15.75" thickBot="1" x14ac:dyDescent="0.3">
      <c r="B12" s="16" t="s">
        <v>81</v>
      </c>
      <c r="D12" s="29">
        <v>0</v>
      </c>
      <c r="F12" s="11">
        <v>0.25</v>
      </c>
      <c r="H12" s="11" t="str">
        <f t="shared" si="2"/>
        <v xml:space="preserve"> </v>
      </c>
      <c r="J12" s="11">
        <v>35</v>
      </c>
      <c r="L12" s="11">
        <v>420</v>
      </c>
      <c r="N12" s="11" t="str">
        <f t="shared" si="3"/>
        <v xml:space="preserve"> </v>
      </c>
      <c r="P12" s="11" t="str">
        <f t="shared" si="4"/>
        <v xml:space="preserve"> </v>
      </c>
      <c r="S12" s="9"/>
      <c r="U12" s="9"/>
      <c r="W12" s="11">
        <f t="shared" si="5"/>
        <v>0</v>
      </c>
      <c r="Y12" s="11" t="str">
        <f t="shared" si="0"/>
        <v xml:space="preserve"> </v>
      </c>
      <c r="AA12" s="11" t="str">
        <f t="shared" si="1"/>
        <v xml:space="preserve"> </v>
      </c>
      <c r="AC12" s="11">
        <v>300</v>
      </c>
      <c r="AE12" s="11">
        <v>300</v>
      </c>
      <c r="AG12" s="11">
        <v>300</v>
      </c>
    </row>
    <row r="13" spans="2:34" ht="15.75" thickBot="1" x14ac:dyDescent="0.3">
      <c r="B13" s="16" t="s">
        <v>82</v>
      </c>
      <c r="D13" s="29">
        <v>0</v>
      </c>
      <c r="F13" s="11">
        <v>0.25</v>
      </c>
      <c r="H13" s="11" t="str">
        <f t="shared" si="2"/>
        <v xml:space="preserve"> </v>
      </c>
      <c r="J13" s="11">
        <v>35</v>
      </c>
      <c r="L13" s="11">
        <v>420</v>
      </c>
      <c r="N13" s="11" t="str">
        <f t="shared" si="3"/>
        <v xml:space="preserve"> </v>
      </c>
      <c r="P13" s="11" t="str">
        <f t="shared" si="4"/>
        <v xml:space="preserve"> </v>
      </c>
      <c r="S13" s="9"/>
      <c r="U13" s="9"/>
      <c r="W13" s="11">
        <f t="shared" si="5"/>
        <v>0</v>
      </c>
      <c r="Y13" s="11" t="str">
        <f t="shared" si="0"/>
        <v xml:space="preserve"> </v>
      </c>
      <c r="AA13" s="11" t="str">
        <f t="shared" si="1"/>
        <v xml:space="preserve"> </v>
      </c>
      <c r="AC13" s="11">
        <v>300</v>
      </c>
      <c r="AE13" s="11">
        <v>300</v>
      </c>
      <c r="AG13" s="11">
        <v>300</v>
      </c>
    </row>
    <row r="14" spans="2:34" ht="15.75" thickBot="1" x14ac:dyDescent="0.3">
      <c r="B14" s="16" t="s">
        <v>83</v>
      </c>
      <c r="D14" s="29">
        <v>0</v>
      </c>
      <c r="F14" s="11">
        <v>0.25</v>
      </c>
      <c r="H14" s="11" t="str">
        <f t="shared" si="2"/>
        <v xml:space="preserve"> </v>
      </c>
      <c r="J14" s="11">
        <v>35</v>
      </c>
      <c r="L14" s="11">
        <v>420</v>
      </c>
      <c r="N14" s="11" t="str">
        <f t="shared" si="3"/>
        <v xml:space="preserve"> </v>
      </c>
      <c r="P14" s="11" t="str">
        <f t="shared" si="4"/>
        <v xml:space="preserve"> </v>
      </c>
      <c r="S14" s="9"/>
      <c r="U14" s="9"/>
      <c r="W14" s="11">
        <f t="shared" si="5"/>
        <v>0</v>
      </c>
      <c r="Y14" s="11" t="str">
        <f t="shared" si="0"/>
        <v xml:space="preserve"> </v>
      </c>
      <c r="AA14" s="11" t="str">
        <f t="shared" si="1"/>
        <v xml:space="preserve"> </v>
      </c>
      <c r="AC14" s="11">
        <v>300</v>
      </c>
      <c r="AE14" s="11">
        <v>300</v>
      </c>
      <c r="AG14" s="11">
        <v>300</v>
      </c>
    </row>
    <row r="15" spans="2:34" ht="15.75" thickBot="1" x14ac:dyDescent="0.3">
      <c r="B15" s="16" t="s">
        <v>84</v>
      </c>
      <c r="D15" s="29">
        <v>0</v>
      </c>
      <c r="F15" s="11">
        <v>0.25</v>
      </c>
      <c r="H15" s="11" t="str">
        <f t="shared" si="2"/>
        <v xml:space="preserve"> </v>
      </c>
      <c r="J15" s="11">
        <v>35</v>
      </c>
      <c r="L15" s="11">
        <v>420</v>
      </c>
      <c r="N15" s="11" t="str">
        <f t="shared" si="3"/>
        <v xml:space="preserve"> </v>
      </c>
      <c r="P15" s="11" t="str">
        <f t="shared" si="4"/>
        <v xml:space="preserve"> </v>
      </c>
      <c r="S15" s="9"/>
      <c r="U15" s="9"/>
      <c r="W15" s="11">
        <f t="shared" si="5"/>
        <v>0</v>
      </c>
      <c r="Y15" s="11" t="str">
        <f t="shared" si="0"/>
        <v xml:space="preserve"> </v>
      </c>
      <c r="AA15" s="11" t="str">
        <f t="shared" si="1"/>
        <v xml:space="preserve"> </v>
      </c>
      <c r="AC15" s="11">
        <v>300</v>
      </c>
      <c r="AE15" s="11">
        <v>300</v>
      </c>
      <c r="AG15" s="11">
        <v>300</v>
      </c>
    </row>
    <row r="16" spans="2:34" ht="15.75" thickBot="1" x14ac:dyDescent="0.3">
      <c r="B16" s="16" t="s">
        <v>85</v>
      </c>
      <c r="D16" s="29">
        <v>0</v>
      </c>
      <c r="F16" s="11">
        <v>0.25</v>
      </c>
      <c r="H16" s="11" t="str">
        <f t="shared" si="2"/>
        <v xml:space="preserve"> </v>
      </c>
      <c r="J16" s="11">
        <v>35</v>
      </c>
      <c r="L16" s="11">
        <v>420</v>
      </c>
      <c r="N16" s="11" t="str">
        <f t="shared" si="3"/>
        <v xml:space="preserve"> </v>
      </c>
      <c r="P16" s="11" t="str">
        <f t="shared" si="4"/>
        <v xml:space="preserve"> </v>
      </c>
      <c r="S16" s="9"/>
      <c r="U16" s="9"/>
      <c r="W16" s="11">
        <f t="shared" si="5"/>
        <v>0</v>
      </c>
      <c r="Y16" s="11" t="str">
        <f t="shared" si="0"/>
        <v xml:space="preserve"> </v>
      </c>
      <c r="AA16" s="11" t="str">
        <f t="shared" si="1"/>
        <v xml:space="preserve"> </v>
      </c>
      <c r="AC16" s="11">
        <v>300</v>
      </c>
      <c r="AE16" s="11">
        <v>300</v>
      </c>
      <c r="AG16" s="11">
        <v>300</v>
      </c>
    </row>
    <row r="17" spans="2:33" ht="15.75" thickBot="1" x14ac:dyDescent="0.3">
      <c r="B17" s="16" t="s">
        <v>86</v>
      </c>
      <c r="D17" s="29"/>
      <c r="F17" s="11">
        <v>0.25</v>
      </c>
      <c r="H17" s="11" t="str">
        <f t="shared" si="2"/>
        <v xml:space="preserve"> </v>
      </c>
      <c r="J17" s="11">
        <v>35</v>
      </c>
      <c r="L17" s="11">
        <v>420</v>
      </c>
      <c r="N17" s="11" t="str">
        <f t="shared" si="3"/>
        <v xml:space="preserve"> </v>
      </c>
      <c r="P17" s="11" t="str">
        <f t="shared" si="4"/>
        <v xml:space="preserve"> </v>
      </c>
      <c r="S17" s="9"/>
      <c r="U17" s="9"/>
      <c r="W17" s="11">
        <f t="shared" si="5"/>
        <v>0</v>
      </c>
      <c r="Y17" s="11" t="str">
        <f t="shared" si="0"/>
        <v xml:space="preserve"> </v>
      </c>
      <c r="AA17" s="11" t="str">
        <f t="shared" si="1"/>
        <v xml:space="preserve"> </v>
      </c>
      <c r="AC17" s="11">
        <v>300</v>
      </c>
      <c r="AE17" s="11">
        <v>300</v>
      </c>
      <c r="AG17" s="11">
        <v>300</v>
      </c>
    </row>
    <row r="18" spans="2:33" ht="15.75" thickBot="1" x14ac:dyDescent="0.3">
      <c r="B18" s="16"/>
      <c r="D18" s="29"/>
      <c r="F18" s="11"/>
      <c r="H18" s="11" t="str">
        <f t="shared" ref="H18:H19" si="6">IF(D18=0," ",D18*F18)</f>
        <v xml:space="preserve"> </v>
      </c>
      <c r="J18" s="11"/>
      <c r="L18" s="11"/>
      <c r="N18" s="11" t="str">
        <f t="shared" ref="N18:N33" si="7">IF(D18=0," ",+H18/2)</f>
        <v xml:space="preserve"> </v>
      </c>
      <c r="P18" s="11" t="str">
        <f t="shared" si="4"/>
        <v xml:space="preserve"> </v>
      </c>
      <c r="S18" s="10"/>
      <c r="U18" s="10">
        <v>0</v>
      </c>
      <c r="W18" s="11">
        <f t="shared" ref="W18:W33" si="8">IF(S18=1,1172.5,IF(U18=1,1465,0))</f>
        <v>0</v>
      </c>
      <c r="Y18" s="11" t="str">
        <f t="shared" si="0"/>
        <v xml:space="preserve"> </v>
      </c>
      <c r="AA18" s="11" t="str">
        <f t="shared" si="1"/>
        <v xml:space="preserve"> </v>
      </c>
      <c r="AC18" s="11"/>
      <c r="AE18" s="11"/>
      <c r="AG18" s="11"/>
    </row>
    <row r="19" spans="2:33" ht="15.75" thickBot="1" x14ac:dyDescent="0.3">
      <c r="B19" s="16" t="s">
        <v>87</v>
      </c>
      <c r="D19" s="29"/>
      <c r="F19" s="11">
        <v>0.11</v>
      </c>
      <c r="H19" s="11" t="str">
        <f t="shared" si="6"/>
        <v xml:space="preserve"> </v>
      </c>
      <c r="J19" s="11">
        <v>35</v>
      </c>
      <c r="L19" s="11">
        <v>60</v>
      </c>
      <c r="N19" s="11" t="str">
        <f t="shared" si="7"/>
        <v xml:space="preserve"> </v>
      </c>
      <c r="P19" s="11" t="str">
        <f t="shared" si="4"/>
        <v xml:space="preserve"> </v>
      </c>
      <c r="S19" s="10"/>
      <c r="U19" s="10">
        <v>0</v>
      </c>
      <c r="W19" s="11">
        <f t="shared" si="8"/>
        <v>0</v>
      </c>
      <c r="Y19" s="11" t="str">
        <f t="shared" si="0"/>
        <v xml:space="preserve"> </v>
      </c>
      <c r="AA19" s="11" t="str">
        <f t="shared" si="1"/>
        <v xml:space="preserve"> </v>
      </c>
      <c r="AC19" s="11"/>
      <c r="AE19" s="11"/>
      <c r="AG19" s="11"/>
    </row>
    <row r="20" spans="2:33" ht="15.75" thickBot="1" x14ac:dyDescent="0.3">
      <c r="B20" s="16" t="s">
        <v>88</v>
      </c>
      <c r="D20" s="29"/>
      <c r="F20" s="11">
        <v>0.11</v>
      </c>
      <c r="H20" s="11" t="str">
        <f t="shared" ref="H20:H33" si="9">IF(D20=0," ",D20*F20)</f>
        <v xml:space="preserve"> </v>
      </c>
      <c r="J20" s="11">
        <v>35</v>
      </c>
      <c r="L20" s="11">
        <v>60</v>
      </c>
      <c r="N20" s="11" t="str">
        <f t="shared" si="7"/>
        <v xml:space="preserve"> </v>
      </c>
      <c r="P20" s="11" t="str">
        <f t="shared" si="4"/>
        <v xml:space="preserve"> </v>
      </c>
      <c r="S20" s="10"/>
      <c r="U20" s="10">
        <v>0</v>
      </c>
      <c r="W20" s="11">
        <f t="shared" si="8"/>
        <v>0</v>
      </c>
      <c r="Y20" s="11" t="str">
        <f t="shared" si="0"/>
        <v xml:space="preserve"> </v>
      </c>
      <c r="AA20" s="11" t="str">
        <f t="shared" si="1"/>
        <v xml:space="preserve"> </v>
      </c>
      <c r="AC20" s="11"/>
      <c r="AE20" s="11"/>
      <c r="AG20" s="11"/>
    </row>
    <row r="21" spans="2:33" ht="15.75" thickBot="1" x14ac:dyDescent="0.3">
      <c r="B21" s="16" t="s">
        <v>89</v>
      </c>
      <c r="D21" s="29"/>
      <c r="F21" s="11">
        <v>0.11</v>
      </c>
      <c r="H21" s="11" t="str">
        <f t="shared" si="9"/>
        <v xml:space="preserve"> </v>
      </c>
      <c r="J21" s="11">
        <v>35</v>
      </c>
      <c r="L21" s="11">
        <v>60</v>
      </c>
      <c r="N21" s="11" t="str">
        <f t="shared" si="7"/>
        <v xml:space="preserve"> </v>
      </c>
      <c r="P21" s="11" t="str">
        <f t="shared" si="4"/>
        <v xml:space="preserve"> </v>
      </c>
      <c r="S21" s="10"/>
      <c r="U21" s="10">
        <v>0</v>
      </c>
      <c r="W21" s="11">
        <f t="shared" si="8"/>
        <v>0</v>
      </c>
      <c r="Y21" s="11" t="str">
        <f t="shared" si="0"/>
        <v xml:space="preserve"> </v>
      </c>
      <c r="AA21" s="11" t="str">
        <f t="shared" si="1"/>
        <v xml:space="preserve"> </v>
      </c>
      <c r="AC21" s="11"/>
      <c r="AE21" s="11"/>
      <c r="AG21" s="11"/>
    </row>
    <row r="22" spans="2:33" ht="15.75" thickBot="1" x14ac:dyDescent="0.3">
      <c r="B22" s="16" t="s">
        <v>90</v>
      </c>
      <c r="D22" s="29"/>
      <c r="F22" s="11">
        <v>0.11</v>
      </c>
      <c r="H22" s="11" t="str">
        <f t="shared" si="9"/>
        <v xml:space="preserve"> </v>
      </c>
      <c r="J22" s="11">
        <v>35</v>
      </c>
      <c r="L22" s="11">
        <v>60</v>
      </c>
      <c r="N22" s="11" t="str">
        <f t="shared" si="7"/>
        <v xml:space="preserve"> </v>
      </c>
      <c r="P22" s="11" t="str">
        <f t="shared" si="4"/>
        <v xml:space="preserve"> </v>
      </c>
      <c r="S22" s="10"/>
      <c r="U22" s="10">
        <v>0</v>
      </c>
      <c r="W22" s="11">
        <f t="shared" si="8"/>
        <v>0</v>
      </c>
      <c r="Y22" s="11" t="str">
        <f t="shared" si="0"/>
        <v xml:space="preserve"> </v>
      </c>
      <c r="AA22" s="11" t="str">
        <f t="shared" si="1"/>
        <v xml:space="preserve"> </v>
      </c>
      <c r="AC22" s="11"/>
      <c r="AE22" s="11"/>
      <c r="AG22" s="11"/>
    </row>
    <row r="23" spans="2:33" ht="15.75" thickBot="1" x14ac:dyDescent="0.3">
      <c r="B23" s="16" t="s">
        <v>91</v>
      </c>
      <c r="D23" s="29"/>
      <c r="F23" s="11">
        <v>0.11</v>
      </c>
      <c r="H23" s="11" t="str">
        <f t="shared" si="9"/>
        <v xml:space="preserve"> </v>
      </c>
      <c r="J23" s="11">
        <v>35</v>
      </c>
      <c r="L23" s="11">
        <v>60</v>
      </c>
      <c r="N23" s="11" t="str">
        <f t="shared" si="7"/>
        <v xml:space="preserve"> </v>
      </c>
      <c r="P23" s="11" t="str">
        <f t="shared" si="4"/>
        <v xml:space="preserve"> </v>
      </c>
      <c r="S23" s="10"/>
      <c r="U23" s="10">
        <v>0</v>
      </c>
      <c r="W23" s="11">
        <f t="shared" si="8"/>
        <v>0</v>
      </c>
      <c r="Y23" s="11" t="str">
        <f t="shared" si="0"/>
        <v xml:space="preserve"> </v>
      </c>
      <c r="AA23" s="11" t="str">
        <f t="shared" si="1"/>
        <v xml:space="preserve"> </v>
      </c>
      <c r="AC23" s="11"/>
      <c r="AE23" s="11"/>
      <c r="AG23" s="11"/>
    </row>
    <row r="24" spans="2:33" ht="15.75" thickBot="1" x14ac:dyDescent="0.3">
      <c r="B24" s="16" t="s">
        <v>92</v>
      </c>
      <c r="D24" s="29"/>
      <c r="F24" s="11">
        <v>0.11</v>
      </c>
      <c r="H24" s="11" t="str">
        <f t="shared" si="9"/>
        <v xml:space="preserve"> </v>
      </c>
      <c r="J24" s="11">
        <v>35</v>
      </c>
      <c r="L24" s="11">
        <v>60</v>
      </c>
      <c r="N24" s="11" t="str">
        <f t="shared" si="7"/>
        <v xml:space="preserve"> </v>
      </c>
      <c r="P24" s="11" t="str">
        <f t="shared" si="4"/>
        <v xml:space="preserve"> </v>
      </c>
      <c r="S24" s="10"/>
      <c r="U24" s="10">
        <v>0</v>
      </c>
      <c r="W24" s="11">
        <f t="shared" si="8"/>
        <v>0</v>
      </c>
      <c r="Y24" s="11" t="str">
        <f t="shared" si="0"/>
        <v xml:space="preserve"> </v>
      </c>
      <c r="AA24" s="11" t="str">
        <f t="shared" si="1"/>
        <v xml:space="preserve"> </v>
      </c>
      <c r="AC24" s="11"/>
      <c r="AE24" s="11"/>
      <c r="AG24" s="11"/>
    </row>
    <row r="25" spans="2:33" ht="15.75" thickBot="1" x14ac:dyDescent="0.3">
      <c r="B25" s="16" t="s">
        <v>93</v>
      </c>
      <c r="D25" s="29"/>
      <c r="F25" s="11">
        <v>0.11</v>
      </c>
      <c r="H25" s="11" t="str">
        <f t="shared" si="9"/>
        <v xml:space="preserve"> </v>
      </c>
      <c r="J25" s="11">
        <v>35</v>
      </c>
      <c r="L25" s="11">
        <v>60</v>
      </c>
      <c r="N25" s="11" t="str">
        <f t="shared" si="7"/>
        <v xml:space="preserve"> </v>
      </c>
      <c r="P25" s="11" t="str">
        <f t="shared" si="4"/>
        <v xml:space="preserve"> </v>
      </c>
      <c r="S25" s="10"/>
      <c r="U25" s="10">
        <v>0</v>
      </c>
      <c r="W25" s="11">
        <f t="shared" si="8"/>
        <v>0</v>
      </c>
      <c r="Y25" s="11" t="str">
        <f t="shared" si="0"/>
        <v xml:space="preserve"> </v>
      </c>
      <c r="AA25" s="11" t="str">
        <f t="shared" si="1"/>
        <v xml:space="preserve"> </v>
      </c>
      <c r="AC25" s="11"/>
      <c r="AE25" s="11"/>
      <c r="AG25" s="11"/>
    </row>
    <row r="26" spans="2:33" ht="15.75" thickBot="1" x14ac:dyDescent="0.3">
      <c r="B26" s="16" t="s">
        <v>94</v>
      </c>
      <c r="D26" s="29"/>
      <c r="F26" s="11">
        <v>0.11</v>
      </c>
      <c r="H26" s="11" t="str">
        <f t="shared" si="9"/>
        <v xml:space="preserve"> </v>
      </c>
      <c r="J26" s="11">
        <v>35</v>
      </c>
      <c r="L26" s="11">
        <v>60</v>
      </c>
      <c r="N26" s="11" t="str">
        <f t="shared" si="7"/>
        <v xml:space="preserve"> </v>
      </c>
      <c r="P26" s="11" t="str">
        <f t="shared" si="4"/>
        <v xml:space="preserve"> </v>
      </c>
      <c r="S26" s="10"/>
      <c r="U26" s="10">
        <v>0</v>
      </c>
      <c r="W26" s="11">
        <f t="shared" si="8"/>
        <v>0</v>
      </c>
      <c r="Y26" s="11" t="str">
        <f t="shared" si="0"/>
        <v xml:space="preserve"> </v>
      </c>
      <c r="AA26" s="11" t="str">
        <f t="shared" si="1"/>
        <v xml:space="preserve"> </v>
      </c>
      <c r="AC26" s="11"/>
      <c r="AE26" s="11"/>
      <c r="AG26" s="11"/>
    </row>
    <row r="27" spans="2:33" ht="15.75" thickBot="1" x14ac:dyDescent="0.3">
      <c r="B27" s="16" t="s">
        <v>95</v>
      </c>
      <c r="D27" s="29"/>
      <c r="F27" s="11">
        <v>0.11</v>
      </c>
      <c r="H27" s="11" t="str">
        <f t="shared" si="9"/>
        <v xml:space="preserve"> </v>
      </c>
      <c r="J27" s="11">
        <v>35</v>
      </c>
      <c r="L27" s="11">
        <v>60</v>
      </c>
      <c r="N27" s="11" t="str">
        <f t="shared" si="7"/>
        <v xml:space="preserve"> </v>
      </c>
      <c r="P27" s="11" t="str">
        <f t="shared" si="4"/>
        <v xml:space="preserve"> </v>
      </c>
      <c r="S27" s="10"/>
      <c r="U27" s="10">
        <v>0</v>
      </c>
      <c r="W27" s="11">
        <f t="shared" si="8"/>
        <v>0</v>
      </c>
      <c r="Y27" s="11" t="str">
        <f t="shared" si="0"/>
        <v xml:space="preserve"> </v>
      </c>
      <c r="AA27" s="11" t="str">
        <f t="shared" si="1"/>
        <v xml:space="preserve"> </v>
      </c>
      <c r="AC27" s="11"/>
      <c r="AE27" s="11"/>
      <c r="AG27" s="11"/>
    </row>
    <row r="28" spans="2:33" ht="15.75" thickBot="1" x14ac:dyDescent="0.3">
      <c r="B28" s="16" t="s">
        <v>96</v>
      </c>
      <c r="D28" s="29"/>
      <c r="F28" s="11">
        <v>0.11</v>
      </c>
      <c r="H28" s="11" t="str">
        <f t="shared" si="9"/>
        <v xml:space="preserve"> </v>
      </c>
      <c r="J28" s="11">
        <v>35</v>
      </c>
      <c r="L28" s="11">
        <v>60</v>
      </c>
      <c r="N28" s="11" t="str">
        <f t="shared" si="7"/>
        <v xml:space="preserve"> </v>
      </c>
      <c r="P28" s="11" t="str">
        <f t="shared" si="4"/>
        <v xml:space="preserve"> </v>
      </c>
      <c r="S28" s="10"/>
      <c r="U28" s="10">
        <v>0</v>
      </c>
      <c r="W28" s="11">
        <f t="shared" si="8"/>
        <v>0</v>
      </c>
      <c r="Y28" s="11" t="str">
        <f t="shared" si="0"/>
        <v xml:space="preserve"> </v>
      </c>
      <c r="AA28" s="11" t="str">
        <f t="shared" si="1"/>
        <v xml:space="preserve"> </v>
      </c>
      <c r="AC28" s="11"/>
      <c r="AE28" s="11"/>
      <c r="AG28" s="11"/>
    </row>
    <row r="29" spans="2:33" ht="15.75" thickBot="1" x14ac:dyDescent="0.3">
      <c r="B29" s="16" t="s">
        <v>101</v>
      </c>
      <c r="D29" s="29"/>
      <c r="F29" s="11">
        <v>0.11</v>
      </c>
      <c r="H29" s="11" t="str">
        <f t="shared" si="9"/>
        <v xml:space="preserve"> </v>
      </c>
      <c r="J29" s="11">
        <v>35</v>
      </c>
      <c r="L29" s="11">
        <v>60</v>
      </c>
      <c r="N29" s="11" t="str">
        <f t="shared" si="7"/>
        <v xml:space="preserve"> </v>
      </c>
      <c r="P29" s="11" t="str">
        <f t="shared" si="4"/>
        <v xml:space="preserve"> </v>
      </c>
      <c r="S29" s="10"/>
      <c r="U29" s="10">
        <v>0</v>
      </c>
      <c r="W29" s="11">
        <f t="shared" si="8"/>
        <v>0</v>
      </c>
      <c r="Y29" s="11" t="str">
        <f t="shared" si="0"/>
        <v xml:space="preserve"> </v>
      </c>
      <c r="AA29" s="11" t="str">
        <f t="shared" si="1"/>
        <v xml:space="preserve"> </v>
      </c>
      <c r="AC29" s="11"/>
      <c r="AE29" s="11"/>
      <c r="AG29" s="11"/>
    </row>
    <row r="30" spans="2:33" ht="15.75" thickBot="1" x14ac:dyDescent="0.3">
      <c r="B30" s="16" t="s">
        <v>97</v>
      </c>
      <c r="D30" s="29">
        <v>0</v>
      </c>
      <c r="F30" s="11">
        <v>0.11</v>
      </c>
      <c r="H30" s="11" t="str">
        <f t="shared" si="9"/>
        <v xml:space="preserve"> </v>
      </c>
      <c r="J30" s="11">
        <v>35</v>
      </c>
      <c r="L30" s="11">
        <v>60</v>
      </c>
      <c r="N30" s="11" t="str">
        <f t="shared" si="7"/>
        <v xml:space="preserve"> </v>
      </c>
      <c r="P30" s="11" t="str">
        <f t="shared" si="4"/>
        <v xml:space="preserve"> </v>
      </c>
      <c r="S30" s="10"/>
      <c r="U30" s="10">
        <v>0</v>
      </c>
      <c r="W30" s="11">
        <f t="shared" si="8"/>
        <v>0</v>
      </c>
      <c r="Y30" s="11" t="str">
        <f t="shared" si="0"/>
        <v xml:space="preserve"> </v>
      </c>
      <c r="AA30" s="11" t="str">
        <f t="shared" si="1"/>
        <v xml:space="preserve"> </v>
      </c>
      <c r="AC30" s="11"/>
      <c r="AE30" s="11"/>
      <c r="AG30" s="11"/>
    </row>
    <row r="31" spans="2:33" ht="15.75" thickBot="1" x14ac:dyDescent="0.3">
      <c r="B31" s="16" t="s">
        <v>98</v>
      </c>
      <c r="D31" s="29">
        <v>0</v>
      </c>
      <c r="F31" s="11">
        <v>0.11</v>
      </c>
      <c r="H31" s="11" t="str">
        <f t="shared" si="9"/>
        <v xml:space="preserve"> </v>
      </c>
      <c r="J31" s="11">
        <v>35</v>
      </c>
      <c r="L31" s="11">
        <v>60</v>
      </c>
      <c r="N31" s="11" t="str">
        <f t="shared" si="7"/>
        <v xml:space="preserve"> </v>
      </c>
      <c r="P31" s="11" t="str">
        <f t="shared" si="4"/>
        <v xml:space="preserve"> </v>
      </c>
      <c r="S31" s="10"/>
      <c r="U31" s="10">
        <v>0</v>
      </c>
      <c r="W31" s="11">
        <f t="shared" si="8"/>
        <v>0</v>
      </c>
      <c r="Y31" s="11" t="str">
        <f t="shared" si="0"/>
        <v xml:space="preserve"> </v>
      </c>
      <c r="AA31" s="11" t="str">
        <f t="shared" si="1"/>
        <v xml:space="preserve"> </v>
      </c>
      <c r="AC31" s="11"/>
      <c r="AE31" s="11"/>
      <c r="AG31" s="11"/>
    </row>
    <row r="32" spans="2:33" ht="15.75" thickBot="1" x14ac:dyDescent="0.3">
      <c r="B32" s="16" t="s">
        <v>99</v>
      </c>
      <c r="D32" s="29">
        <v>0</v>
      </c>
      <c r="F32" s="11">
        <v>0.11</v>
      </c>
      <c r="H32" s="11" t="str">
        <f t="shared" si="9"/>
        <v xml:space="preserve"> </v>
      </c>
      <c r="J32" s="11">
        <v>35</v>
      </c>
      <c r="L32" s="11">
        <v>60</v>
      </c>
      <c r="N32" s="11" t="str">
        <f t="shared" si="7"/>
        <v xml:space="preserve"> </v>
      </c>
      <c r="P32" s="11" t="str">
        <f t="shared" si="4"/>
        <v xml:space="preserve"> </v>
      </c>
      <c r="S32" s="10"/>
      <c r="U32" s="10">
        <v>0</v>
      </c>
      <c r="W32" s="11">
        <f t="shared" si="8"/>
        <v>0</v>
      </c>
      <c r="Y32" s="11" t="str">
        <f t="shared" si="0"/>
        <v xml:space="preserve"> </v>
      </c>
      <c r="AA32" s="11" t="str">
        <f t="shared" si="1"/>
        <v xml:space="preserve"> </v>
      </c>
      <c r="AC32" s="11"/>
      <c r="AE32" s="11"/>
      <c r="AG32" s="11"/>
    </row>
    <row r="33" spans="2:33" ht="15.75" thickBot="1" x14ac:dyDescent="0.3">
      <c r="B33" s="16" t="s">
        <v>100</v>
      </c>
      <c r="D33" s="29"/>
      <c r="F33" s="11">
        <v>0.11</v>
      </c>
      <c r="H33" s="11" t="str">
        <f t="shared" si="9"/>
        <v xml:space="preserve"> </v>
      </c>
      <c r="J33" s="11">
        <v>35</v>
      </c>
      <c r="L33" s="11">
        <v>60</v>
      </c>
      <c r="N33" s="11" t="str">
        <f t="shared" si="7"/>
        <v xml:space="preserve"> </v>
      </c>
      <c r="P33" s="11" t="str">
        <f t="shared" si="4"/>
        <v xml:space="preserve"> </v>
      </c>
      <c r="S33" s="10"/>
      <c r="U33" s="10">
        <v>0</v>
      </c>
      <c r="W33" s="11">
        <f t="shared" si="8"/>
        <v>0</v>
      </c>
      <c r="Y33" s="11" t="str">
        <f t="shared" si="0"/>
        <v xml:space="preserve"> </v>
      </c>
      <c r="AA33" s="11" t="str">
        <f t="shared" si="1"/>
        <v xml:space="preserve"> </v>
      </c>
      <c r="AC33" s="11"/>
      <c r="AE33" s="11"/>
      <c r="AG33" s="11"/>
    </row>
    <row r="34" spans="2:33" ht="15.75" thickBot="1" x14ac:dyDescent="0.3">
      <c r="B34" s="16"/>
      <c r="D34" s="29"/>
      <c r="F34" s="11"/>
      <c r="H34" s="11"/>
      <c r="J34" s="11"/>
      <c r="L34" s="11"/>
      <c r="N34" s="11"/>
      <c r="P34" s="11" t="str">
        <f t="shared" si="4"/>
        <v xml:space="preserve"> </v>
      </c>
      <c r="S34" s="10"/>
      <c r="U34" s="10">
        <v>0</v>
      </c>
      <c r="W34" s="11">
        <f t="shared" ref="W34:W36" si="10">IF(S34=1,1172.5,IF(U34=1,1465,0))</f>
        <v>0</v>
      </c>
      <c r="Y34" s="11" t="str">
        <f t="shared" ref="Y34:Y36" si="11">IF(D34&gt;1,150," ")</f>
        <v xml:space="preserve"> </v>
      </c>
      <c r="AA34" s="11" t="str">
        <f t="shared" si="1"/>
        <v xml:space="preserve"> </v>
      </c>
      <c r="AC34" s="11"/>
      <c r="AE34" s="11"/>
      <c r="AG34" s="11"/>
    </row>
    <row r="35" spans="2:33" ht="15.75" thickBot="1" x14ac:dyDescent="0.3">
      <c r="B35" s="16"/>
      <c r="D35" s="29"/>
      <c r="F35" s="11"/>
      <c r="H35" s="11"/>
      <c r="J35" s="11"/>
      <c r="L35" s="11"/>
      <c r="N35" s="11"/>
      <c r="P35" s="11" t="str">
        <f t="shared" si="4"/>
        <v xml:space="preserve"> </v>
      </c>
      <c r="S35" s="10"/>
      <c r="U35" s="10">
        <v>0</v>
      </c>
      <c r="W35" s="11">
        <f t="shared" si="10"/>
        <v>0</v>
      </c>
      <c r="Y35" s="11" t="str">
        <f t="shared" si="11"/>
        <v xml:space="preserve"> </v>
      </c>
      <c r="AA35" s="11" t="str">
        <f t="shared" si="1"/>
        <v xml:space="preserve"> </v>
      </c>
      <c r="AC35" s="11"/>
      <c r="AE35" s="11"/>
      <c r="AG35" s="11"/>
    </row>
    <row r="36" spans="2:33" ht="15.75" thickBot="1" x14ac:dyDescent="0.3">
      <c r="B36" s="16"/>
      <c r="D36" s="29"/>
      <c r="F36" s="11"/>
      <c r="H36" s="11"/>
      <c r="J36" s="11"/>
      <c r="L36" s="11"/>
      <c r="N36" s="11"/>
      <c r="P36" s="11" t="str">
        <f t="shared" si="4"/>
        <v xml:space="preserve"> </v>
      </c>
      <c r="S36" s="10"/>
      <c r="U36" s="10">
        <v>0</v>
      </c>
      <c r="W36" s="11">
        <f t="shared" si="10"/>
        <v>0</v>
      </c>
      <c r="Y36" s="11" t="str">
        <f t="shared" si="11"/>
        <v xml:space="preserve"> </v>
      </c>
      <c r="AA36" s="11" t="str">
        <f t="shared" si="1"/>
        <v xml:space="preserve"> </v>
      </c>
      <c r="AC36" s="11"/>
      <c r="AE36" s="11"/>
      <c r="AG36" s="11"/>
    </row>
    <row r="37" spans="2:33" ht="15.75" thickBot="1" x14ac:dyDescent="0.3">
      <c r="D37" s="7"/>
      <c r="AA37" s="7"/>
    </row>
    <row r="38" spans="2:33" ht="15.75" thickBot="1" x14ac:dyDescent="0.3">
      <c r="B38" s="19"/>
      <c r="M38" s="7" t="s">
        <v>107</v>
      </c>
      <c r="P38" s="25">
        <f>SUM(P3:P37)</f>
        <v>0</v>
      </c>
      <c r="AA38" s="25">
        <f>SUM(AA3:AA37)</f>
        <v>0</v>
      </c>
      <c r="AF38" s="7"/>
    </row>
    <row r="39" spans="2:33" x14ac:dyDescent="0.25">
      <c r="B39" s="19"/>
    </row>
  </sheetData>
  <pageMargins left="0.2" right="0.2" top="0.25" bottom="0.2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Residential Permit Fees</vt:lpstr>
      <vt:lpstr>Platting-Sub Inf-Grading</vt:lpstr>
      <vt:lpstr>Mulit-family</vt:lpstr>
    </vt:vector>
  </TitlesOfParts>
  <Company>IBERIABANK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IBKC Admins</dc:creator>
  <cp:lastModifiedBy>Rodrigo Rodriguez</cp:lastModifiedBy>
  <cp:lastPrinted>2023-04-17T22:12:38Z</cp:lastPrinted>
  <dcterms:created xsi:type="dcterms:W3CDTF">2019-05-30T14:09:01Z</dcterms:created>
  <dcterms:modified xsi:type="dcterms:W3CDTF">2023-11-02T14:31:22Z</dcterms:modified>
</cp:coreProperties>
</file>